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20" windowWidth="20220" windowHeight="11220" activeTab="0"/>
  </bookViews>
  <sheets>
    <sheet name="back of envelope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<sst xmlns="http://schemas.openxmlformats.org/spreadsheetml/2006/main" count="79" uniqueCount="75">
  <si>
    <t>times:  Occupancy Rate</t>
  </si>
  <si>
    <t>less:  Operating Expenses</t>
  </si>
  <si>
    <t>Net Operating Income</t>
  </si>
  <si>
    <t>Expected Land Cost</t>
  </si>
  <si>
    <t>Total ODC</t>
  </si>
  <si>
    <t>Other Development Costs (ODC)</t>
  </si>
  <si>
    <t>Total Development Costs</t>
  </si>
  <si>
    <t>divided by:  Total Development Costs</t>
  </si>
  <si>
    <t>Return On Total Costs</t>
  </si>
  <si>
    <t>less:  Required Spread</t>
  </si>
  <si>
    <t>Required Disposition Cap Rate</t>
  </si>
  <si>
    <t>less: Market Cap Rate</t>
  </si>
  <si>
    <t>Net Cap Rate</t>
  </si>
  <si>
    <t>Indicated Decision</t>
  </si>
  <si>
    <t>Market Cap Rate</t>
  </si>
  <si>
    <t>plus:  Required Spread</t>
  </si>
  <si>
    <t>Required Return on Costs</t>
  </si>
  <si>
    <t>Income To ODC</t>
  </si>
  <si>
    <t>times:  ODC</t>
  </si>
  <si>
    <t>less:  Income to ODC</t>
  </si>
  <si>
    <t>Income To Land</t>
  </si>
  <si>
    <t xml:space="preserve">divided by:  Required Return on Costs  </t>
  </si>
  <si>
    <t>Justified Land Price</t>
  </si>
  <si>
    <t>times: Required Return on Costs</t>
  </si>
  <si>
    <t>Required NOI</t>
  </si>
  <si>
    <t>plus: Operating Expenses</t>
  </si>
  <si>
    <t>Required Effective Gross</t>
  </si>
  <si>
    <t>Break-Even Gross Rent</t>
  </si>
  <si>
    <t>divided by:Pro Forma Occupancy Rate</t>
  </si>
  <si>
    <t>INCOME CALCULATIONS</t>
  </si>
  <si>
    <t>DEVELOPMENT COST CALCULATIONS</t>
  </si>
  <si>
    <t>NET CAP RATE CALCULATIONS</t>
  </si>
  <si>
    <t>JUSTIFIED LAND PRICE CALCULATIONS</t>
  </si>
  <si>
    <t>BREAK-EVEN GROSS RENT CALCULATIONS</t>
  </si>
  <si>
    <t>Rentable Area Ratio per FAR</t>
  </si>
  <si>
    <t>Rental Income per Rentable Square Foot</t>
  </si>
  <si>
    <t>Gross Income</t>
  </si>
  <si>
    <t>Effective Gross Income</t>
  </si>
  <si>
    <t>Infrastructure</t>
  </si>
  <si>
    <t>Earthwork</t>
  </si>
  <si>
    <t>Storm Sewer</t>
  </si>
  <si>
    <t>Real Esate Taxes</t>
  </si>
  <si>
    <t>Building Construction</t>
  </si>
  <si>
    <t>Parking Deck</t>
  </si>
  <si>
    <t>Contingency  - Hard</t>
  </si>
  <si>
    <t>Project Administration</t>
  </si>
  <si>
    <t>Architect/Engineering</t>
  </si>
  <si>
    <t>Insurance</t>
  </si>
  <si>
    <t>Landscape/Irrigation</t>
  </si>
  <si>
    <t>Testing/Inspection/Permits</t>
  </si>
  <si>
    <t>Signage/Monumentation</t>
  </si>
  <si>
    <t>Tenant Improvements</t>
  </si>
  <si>
    <t>Leasing Commissions</t>
  </si>
  <si>
    <t>Closing/Title Fees</t>
  </si>
  <si>
    <t>Legal</t>
  </si>
  <si>
    <t>Financing</t>
  </si>
  <si>
    <t>Interim interest</t>
  </si>
  <si>
    <t>Advertising/Promotion</t>
  </si>
  <si>
    <t>Leasing/Salary Expenses</t>
  </si>
  <si>
    <t>Tenant Inducements</t>
  </si>
  <si>
    <t>Contingency - Soft</t>
  </si>
  <si>
    <t>Special Features Share Cost</t>
  </si>
  <si>
    <t>Corporate Overhead @</t>
  </si>
  <si>
    <t>Total Land Cost</t>
  </si>
  <si>
    <t xml:space="preserve">             Back of the Envelope Analysis</t>
  </si>
  <si>
    <t>Gross Building Area</t>
  </si>
  <si>
    <t xml:space="preserve">Rentable Area </t>
  </si>
  <si>
    <t>Parking Income</t>
  </si>
  <si>
    <t>Annual</t>
  </si>
  <si>
    <t>per RSF</t>
  </si>
  <si>
    <t>Total</t>
  </si>
  <si>
    <t>Excludes land cost</t>
  </si>
  <si>
    <t xml:space="preserve">             International Plaza Four</t>
  </si>
  <si>
    <t>Special Fees</t>
  </si>
  <si>
    <t>Other Construction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</si>
</sst>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_(* #,##0.0_);_(* \(#,##0.0\);_(* &quot;-&quot;??_);_(@_)"/>
    <numFmt numFmtId="174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8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174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6"/>
  <sheetViews>
    <sheetView tabSelected="1" workbookViewId="0" topLeftCell="A13">
      <selection activeCell="F47" sqref="F47"/>
    </sheetView>
  </sheetViews>
  <sheetFormatPr defaultColWidth="8.8515625" defaultRowHeight="12.75"/>
  <cols>
    <col min="1" max="4" width="8.8515625" style="0" customWidth="1"/>
    <col min="5" max="5" width="11.140625" style="0" bestFit="1" customWidth="1"/>
    <col min="6" max="6" width="14.00390625" style="0" bestFit="1" customWidth="1"/>
    <col min="7" max="7" width="9.28125" style="0" customWidth="1"/>
  </cols>
  <sheetData>
    <row r="1" ht="22.5">
      <c r="A1" s="6" t="s">
        <v>64</v>
      </c>
    </row>
    <row r="2" spans="1:13" ht="22.5">
      <c r="A2" s="6" t="s">
        <v>72</v>
      </c>
      <c r="M2" s="16"/>
    </row>
    <row r="3" spans="1:7" ht="12">
      <c r="A3" s="3" t="s">
        <v>29</v>
      </c>
      <c r="E3" s="11" t="s">
        <v>69</v>
      </c>
      <c r="F3" s="11" t="s">
        <v>68</v>
      </c>
      <c r="G3" s="17"/>
    </row>
    <row r="4" spans="1:7" ht="12">
      <c r="A4" t="s">
        <v>65</v>
      </c>
      <c r="F4" s="10">
        <v>260000</v>
      </c>
      <c r="G4" s="17"/>
    </row>
    <row r="5" spans="1:9" ht="12">
      <c r="A5" t="s">
        <v>34</v>
      </c>
      <c r="F5" s="2">
        <v>0.95</v>
      </c>
      <c r="G5" s="19"/>
      <c r="I5" s="3" t="s">
        <v>31</v>
      </c>
    </row>
    <row r="6" spans="1:14" ht="12">
      <c r="A6" t="s">
        <v>66</v>
      </c>
      <c r="F6" s="22">
        <f>F4*F5</f>
        <v>247000</v>
      </c>
      <c r="G6" s="20"/>
      <c r="I6" t="s">
        <v>2</v>
      </c>
      <c r="N6" s="1">
        <f>E13</f>
        <v>18.45</v>
      </c>
    </row>
    <row r="7" spans="1:14" ht="12">
      <c r="A7" t="s">
        <v>35</v>
      </c>
      <c r="E7" s="1">
        <v>31</v>
      </c>
      <c r="F7" s="22">
        <f>E7*F6</f>
        <v>7657000</v>
      </c>
      <c r="G7" s="19"/>
      <c r="I7" t="s">
        <v>7</v>
      </c>
      <c r="N7" s="1">
        <f>E46</f>
        <v>226.77475</v>
      </c>
    </row>
    <row r="8" spans="1:14" ht="12">
      <c r="A8" t="s">
        <v>67</v>
      </c>
      <c r="E8" s="1">
        <v>0</v>
      </c>
      <c r="F8" s="22">
        <f>C8*D8*12</f>
        <v>0</v>
      </c>
      <c r="G8" s="19"/>
      <c r="I8" t="s">
        <v>8</v>
      </c>
      <c r="N8" s="2">
        <f>N6/N7</f>
        <v>0.08135826409245296</v>
      </c>
    </row>
    <row r="9" spans="1:14" ht="12">
      <c r="A9" t="s">
        <v>36</v>
      </c>
      <c r="E9" s="1">
        <f>F9/F6</f>
        <v>31</v>
      </c>
      <c r="F9" s="22">
        <f>F7+F8</f>
        <v>7657000</v>
      </c>
      <c r="G9" s="19"/>
      <c r="I9" t="s">
        <v>9</v>
      </c>
      <c r="N9" s="2">
        <v>0.0125</v>
      </c>
    </row>
    <row r="10" spans="1:14" ht="12">
      <c r="A10" t="s">
        <v>0</v>
      </c>
      <c r="E10" s="2">
        <v>0.95</v>
      </c>
      <c r="F10" s="22"/>
      <c r="G10" s="20"/>
      <c r="I10" t="s">
        <v>10</v>
      </c>
      <c r="N10" s="2">
        <f>N8-N9</f>
        <v>0.06885826409245296</v>
      </c>
    </row>
    <row r="11" spans="1:14" ht="12">
      <c r="A11" t="s">
        <v>37</v>
      </c>
      <c r="D11" s="1"/>
      <c r="E11" s="1"/>
      <c r="F11" s="22">
        <f>F9*E10</f>
        <v>7274150</v>
      </c>
      <c r="G11" s="19"/>
      <c r="I11" t="s">
        <v>11</v>
      </c>
      <c r="N11" s="2">
        <v>0.0675</v>
      </c>
    </row>
    <row r="12" spans="1:14" ht="12">
      <c r="A12" t="s">
        <v>1</v>
      </c>
      <c r="D12" s="1"/>
      <c r="E12" s="1">
        <v>11</v>
      </c>
      <c r="F12" s="22">
        <f>E12*F6</f>
        <v>2717000</v>
      </c>
      <c r="G12" s="19"/>
      <c r="I12" t="s">
        <v>12</v>
      </c>
      <c r="N12" s="5">
        <f>N10-N11</f>
        <v>0.0013582640924529599</v>
      </c>
    </row>
    <row r="13" spans="1:14" ht="12">
      <c r="A13" t="s">
        <v>2</v>
      </c>
      <c r="D13" s="1"/>
      <c r="E13" s="4">
        <f>F13/F6</f>
        <v>18.45</v>
      </c>
      <c r="F13" s="22">
        <f>F11-F12</f>
        <v>4557150</v>
      </c>
      <c r="G13" s="21"/>
      <c r="I13" t="s">
        <v>13</v>
      </c>
      <c r="N13" s="11" t="str">
        <f>IF(N12&gt;0,"yes","no")</f>
        <v>yes</v>
      </c>
    </row>
    <row r="14" spans="4:9" ht="12">
      <c r="D14" s="1"/>
      <c r="E14" s="1"/>
      <c r="F14" s="12"/>
      <c r="G14" s="14"/>
      <c r="I14" s="3"/>
    </row>
    <row r="15" spans="1:9" ht="12">
      <c r="A15" s="3" t="s">
        <v>30</v>
      </c>
      <c r="D15" s="1"/>
      <c r="E15" s="14" t="s">
        <v>69</v>
      </c>
      <c r="F15" s="15" t="s">
        <v>70</v>
      </c>
      <c r="G15" s="14"/>
      <c r="I15" s="3" t="s">
        <v>32</v>
      </c>
    </row>
    <row r="16" spans="1:14" ht="12">
      <c r="A16" t="s">
        <v>3</v>
      </c>
      <c r="D16" s="1">
        <v>22</v>
      </c>
      <c r="F16" s="13"/>
      <c r="G16" s="11"/>
      <c r="I16" t="s">
        <v>14</v>
      </c>
      <c r="N16" s="2">
        <f>N11</f>
        <v>0.0675</v>
      </c>
    </row>
    <row r="17" spans="1:14" ht="12">
      <c r="A17" t="s">
        <v>38</v>
      </c>
      <c r="D17" s="1">
        <v>0</v>
      </c>
      <c r="F17" s="12"/>
      <c r="G17" s="11"/>
      <c r="I17" t="s">
        <v>15</v>
      </c>
      <c r="N17" s="2">
        <f>N9</f>
        <v>0.0125</v>
      </c>
    </row>
    <row r="18" spans="2:14" ht="12">
      <c r="B18" t="s">
        <v>63</v>
      </c>
      <c r="D18" s="1"/>
      <c r="E18" s="1">
        <f>D16+D17</f>
        <v>22</v>
      </c>
      <c r="F18" s="22">
        <f>F6*E18</f>
        <v>5434000</v>
      </c>
      <c r="G18" s="14"/>
      <c r="I18" t="s">
        <v>16</v>
      </c>
      <c r="N18" s="2">
        <f>N16+N17</f>
        <v>0.08</v>
      </c>
    </row>
    <row r="19" spans="1:14" ht="12">
      <c r="A19" t="s">
        <v>5</v>
      </c>
      <c r="D19" s="1"/>
      <c r="F19" s="12"/>
      <c r="G19" s="14"/>
      <c r="I19" t="s">
        <v>18</v>
      </c>
      <c r="N19" s="1">
        <f>E45</f>
        <v>204.77475</v>
      </c>
    </row>
    <row r="20" spans="1:14" ht="12">
      <c r="A20" s="7" t="s">
        <v>39</v>
      </c>
      <c r="B20" s="7"/>
      <c r="C20" s="7"/>
      <c r="D20" s="8">
        <v>0.04</v>
      </c>
      <c r="F20" s="13"/>
      <c r="G20" s="19"/>
      <c r="I20" t="s">
        <v>17</v>
      </c>
      <c r="N20" s="1">
        <f>N18*N19</f>
        <v>16.381980000000002</v>
      </c>
    </row>
    <row r="21" spans="1:7" ht="12">
      <c r="A21" s="7" t="s">
        <v>40</v>
      </c>
      <c r="B21" s="7"/>
      <c r="C21" s="7"/>
      <c r="D21" s="8">
        <v>0</v>
      </c>
      <c r="F21" s="13"/>
      <c r="G21" s="19"/>
    </row>
    <row r="22" spans="1:14" ht="12">
      <c r="A22" s="7" t="s">
        <v>73</v>
      </c>
      <c r="B22" s="7"/>
      <c r="C22" s="7"/>
      <c r="D22" s="8">
        <v>4.29</v>
      </c>
      <c r="F22" s="13"/>
      <c r="G22" s="19"/>
      <c r="I22" t="s">
        <v>2</v>
      </c>
      <c r="N22" s="1">
        <f>N6</f>
        <v>18.45</v>
      </c>
    </row>
    <row r="23" spans="1:14" ht="12">
      <c r="A23" s="7" t="s">
        <v>41</v>
      </c>
      <c r="B23" s="7"/>
      <c r="C23" s="7"/>
      <c r="D23" s="8">
        <v>0.2</v>
      </c>
      <c r="F23" s="13"/>
      <c r="G23" s="19"/>
      <c r="I23" t="s">
        <v>19</v>
      </c>
      <c r="N23" s="1">
        <f>N20</f>
        <v>16.381980000000002</v>
      </c>
    </row>
    <row r="24" spans="1:14" ht="12">
      <c r="A24" s="7" t="s">
        <v>42</v>
      </c>
      <c r="B24" s="7"/>
      <c r="C24" s="7"/>
      <c r="D24" s="8">
        <v>100.33</v>
      </c>
      <c r="F24" s="13"/>
      <c r="G24" s="19"/>
      <c r="I24" t="s">
        <v>20</v>
      </c>
      <c r="N24" s="1">
        <f>N22-N23</f>
        <v>2.068019999999997</v>
      </c>
    </row>
    <row r="25" spans="1:14" ht="12">
      <c r="A25" s="7" t="s">
        <v>74</v>
      </c>
      <c r="B25" s="7"/>
      <c r="C25" s="7"/>
      <c r="D25" s="8">
        <v>1.62</v>
      </c>
      <c r="F25" s="13"/>
      <c r="G25" s="19"/>
      <c r="I25" t="s">
        <v>21</v>
      </c>
      <c r="N25" s="2">
        <f>N18</f>
        <v>0.08</v>
      </c>
    </row>
    <row r="26" spans="1:14" ht="12">
      <c r="A26" s="7" t="s">
        <v>43</v>
      </c>
      <c r="B26" s="7"/>
      <c r="C26" s="7"/>
      <c r="D26" s="8">
        <v>42.14</v>
      </c>
      <c r="F26" s="13"/>
      <c r="G26" s="19"/>
      <c r="I26" t="s">
        <v>22</v>
      </c>
      <c r="N26" s="4">
        <f>N24/N25</f>
        <v>25.850249999999964</v>
      </c>
    </row>
    <row r="27" spans="1:7" ht="12">
      <c r="A27" s="7" t="s">
        <v>44</v>
      </c>
      <c r="B27" s="7"/>
      <c r="C27" s="7"/>
      <c r="D27" s="8">
        <v>2.69</v>
      </c>
      <c r="F27" s="13"/>
      <c r="G27" s="19"/>
    </row>
    <row r="28" spans="1:9" ht="12">
      <c r="A28" s="7" t="s">
        <v>45</v>
      </c>
      <c r="B28" s="7"/>
      <c r="C28" s="7"/>
      <c r="D28" s="8">
        <v>0.24</v>
      </c>
      <c r="F28" s="13"/>
      <c r="G28" s="19"/>
      <c r="I28" s="3" t="s">
        <v>33</v>
      </c>
    </row>
    <row r="29" spans="1:14" ht="12">
      <c r="A29" s="7" t="s">
        <v>46</v>
      </c>
      <c r="B29" s="7"/>
      <c r="C29" s="7"/>
      <c r="D29" s="8">
        <v>2.09</v>
      </c>
      <c r="F29" s="13"/>
      <c r="G29" s="19"/>
      <c r="I29" t="s">
        <v>6</v>
      </c>
      <c r="N29" s="1">
        <f>E46</f>
        <v>226.77475</v>
      </c>
    </row>
    <row r="30" spans="1:14" ht="12">
      <c r="A30" s="7" t="s">
        <v>47</v>
      </c>
      <c r="B30" s="7"/>
      <c r="C30" s="7"/>
      <c r="D30" s="8">
        <v>2.75</v>
      </c>
      <c r="F30" s="13"/>
      <c r="G30" s="19"/>
      <c r="I30" t="s">
        <v>23</v>
      </c>
      <c r="N30" s="2">
        <f>N25</f>
        <v>0.08</v>
      </c>
    </row>
    <row r="31" spans="1:14" ht="12">
      <c r="A31" s="7" t="s">
        <v>49</v>
      </c>
      <c r="B31" s="7"/>
      <c r="C31" s="7"/>
      <c r="D31" s="8">
        <v>0.58</v>
      </c>
      <c r="F31" s="13"/>
      <c r="G31" s="19"/>
      <c r="I31" t="s">
        <v>24</v>
      </c>
      <c r="N31" s="1">
        <f>N29*N30</f>
        <v>18.14198</v>
      </c>
    </row>
    <row r="32" spans="1:14" ht="12">
      <c r="A32" s="7" t="s">
        <v>48</v>
      </c>
      <c r="B32" s="7"/>
      <c r="C32" s="7"/>
      <c r="D32" s="8">
        <v>1.61</v>
      </c>
      <c r="F32" s="13"/>
      <c r="G32" s="19"/>
      <c r="I32" t="s">
        <v>25</v>
      </c>
      <c r="N32" s="1">
        <f>E12</f>
        <v>11</v>
      </c>
    </row>
    <row r="33" spans="1:14" ht="12">
      <c r="A33" s="7" t="s">
        <v>50</v>
      </c>
      <c r="B33" s="7"/>
      <c r="C33" s="7"/>
      <c r="D33" s="8">
        <v>0.17</v>
      </c>
      <c r="F33" s="13"/>
      <c r="G33" s="19"/>
      <c r="I33" t="s">
        <v>26</v>
      </c>
      <c r="N33" s="1">
        <f>N31+N32</f>
        <v>29.14198</v>
      </c>
    </row>
    <row r="34" spans="1:14" ht="12">
      <c r="A34" s="7" t="s">
        <v>61</v>
      </c>
      <c r="B34" s="7"/>
      <c r="C34" s="7"/>
      <c r="D34" s="8">
        <v>0.2</v>
      </c>
      <c r="F34" s="13"/>
      <c r="G34" s="19"/>
      <c r="I34" t="s">
        <v>28</v>
      </c>
      <c r="N34" s="2">
        <f>E10</f>
        <v>0.95</v>
      </c>
    </row>
    <row r="35" spans="1:14" ht="12">
      <c r="A35" s="7" t="s">
        <v>51</v>
      </c>
      <c r="B35" s="7"/>
      <c r="C35" s="7"/>
      <c r="D35" s="8">
        <v>22</v>
      </c>
      <c r="F35" s="13"/>
      <c r="G35" s="19"/>
      <c r="I35" t="s">
        <v>27</v>
      </c>
      <c r="N35" s="4">
        <f>N33/N34</f>
        <v>30.675768421052634</v>
      </c>
    </row>
    <row r="36" spans="1:7" ht="12">
      <c r="A36" s="7" t="s">
        <v>52</v>
      </c>
      <c r="B36" s="7"/>
      <c r="C36" s="7"/>
      <c r="D36" s="8">
        <v>7.81</v>
      </c>
      <c r="F36" s="13"/>
      <c r="G36" s="19"/>
    </row>
    <row r="37" spans="1:7" ht="12">
      <c r="A37" s="7" t="s">
        <v>53</v>
      </c>
      <c r="B37" s="7"/>
      <c r="C37" s="7"/>
      <c r="D37" s="8">
        <v>0.12</v>
      </c>
      <c r="F37" s="13"/>
      <c r="G37" s="19"/>
    </row>
    <row r="38" spans="1:7" ht="12">
      <c r="A38" s="7" t="s">
        <v>54</v>
      </c>
      <c r="B38" s="7"/>
      <c r="C38" s="7"/>
      <c r="D38" s="8">
        <v>0.32</v>
      </c>
      <c r="F38" s="13"/>
      <c r="G38" s="19"/>
    </row>
    <row r="39" spans="1:7" ht="12">
      <c r="A39" s="7" t="s">
        <v>55</v>
      </c>
      <c r="B39" s="7"/>
      <c r="C39" s="7"/>
      <c r="D39" s="8">
        <v>0.99</v>
      </c>
      <c r="F39" s="13"/>
      <c r="G39" s="19"/>
    </row>
    <row r="40" spans="1:7" ht="12">
      <c r="A40" s="7" t="s">
        <v>56</v>
      </c>
      <c r="B40" s="7"/>
      <c r="C40" s="7"/>
      <c r="D40" s="8">
        <v>3.63</v>
      </c>
      <c r="F40" s="13"/>
      <c r="G40" s="19"/>
    </row>
    <row r="41" spans="1:7" ht="12">
      <c r="A41" s="7" t="s">
        <v>57</v>
      </c>
      <c r="B41" s="7"/>
      <c r="C41" s="7"/>
      <c r="D41" s="8">
        <v>0.22</v>
      </c>
      <c r="F41" s="13"/>
      <c r="G41" s="19"/>
    </row>
    <row r="42" spans="1:7" ht="12">
      <c r="A42" s="7" t="s">
        <v>58</v>
      </c>
      <c r="B42" s="7"/>
      <c r="C42" s="7"/>
      <c r="D42" s="8">
        <v>0.61</v>
      </c>
      <c r="F42" s="13"/>
      <c r="G42" s="19"/>
    </row>
    <row r="43" spans="1:7" ht="12">
      <c r="A43" s="7" t="s">
        <v>59</v>
      </c>
      <c r="B43" s="7"/>
      <c r="C43" s="7"/>
      <c r="D43" s="8">
        <v>3</v>
      </c>
      <c r="F43" s="13"/>
      <c r="G43" s="19"/>
    </row>
    <row r="44" spans="1:7" ht="12">
      <c r="A44" s="7" t="s">
        <v>60</v>
      </c>
      <c r="B44" s="7"/>
      <c r="C44" s="7"/>
      <c r="D44" s="8">
        <v>0.2</v>
      </c>
      <c r="F44" s="13" t="s">
        <v>71</v>
      </c>
      <c r="G44" s="19"/>
    </row>
    <row r="45" spans="1:7" ht="12">
      <c r="A45" s="7" t="s">
        <v>62</v>
      </c>
      <c r="B45" s="7"/>
      <c r="C45" s="9">
        <v>0.035</v>
      </c>
      <c r="D45" s="8">
        <f>(SUM(D20:D44)+F30)*C45</f>
        <v>6.924750000000001</v>
      </c>
      <c r="E45" s="1">
        <f>SUM(D20:D45)</f>
        <v>204.77475</v>
      </c>
      <c r="F45" s="22">
        <f>E45*F6</f>
        <v>50579363.25</v>
      </c>
      <c r="G45" s="14"/>
    </row>
    <row r="46" spans="2:7" ht="12">
      <c r="B46" t="s">
        <v>4</v>
      </c>
      <c r="E46" s="4">
        <f>E45+E18</f>
        <v>226.77475</v>
      </c>
      <c r="F46" s="22">
        <f>+F18+F45</f>
        <v>56013363.25</v>
      </c>
      <c r="G46" s="18"/>
    </row>
    <row r="47" spans="1:7" ht="12">
      <c r="A47" t="s">
        <v>6</v>
      </c>
      <c r="D47" s="1"/>
      <c r="E47" s="1"/>
      <c r="F47" s="12"/>
      <c r="G47" s="14"/>
    </row>
    <row r="48" spans="6:7" ht="12">
      <c r="F48" s="12"/>
      <c r="G48" s="11"/>
    </row>
    <row r="49" spans="6:7" ht="12">
      <c r="F49" s="12"/>
      <c r="G49" s="11"/>
    </row>
    <row r="50" spans="6:7" ht="12">
      <c r="F50" s="12"/>
      <c r="G50" s="11"/>
    </row>
    <row r="51" spans="6:7" ht="12">
      <c r="F51" s="12"/>
      <c r="G51" s="11"/>
    </row>
    <row r="52" spans="6:7" ht="12">
      <c r="F52" s="12"/>
      <c r="G52" s="11"/>
    </row>
    <row r="53" spans="6:7" ht="12">
      <c r="F53" s="12"/>
      <c r="G53" s="11"/>
    </row>
    <row r="54" spans="6:7" ht="12">
      <c r="F54" s="12"/>
      <c r="G54" s="11"/>
    </row>
    <row r="55" spans="6:7" ht="12">
      <c r="F55" s="12"/>
      <c r="G55" s="11"/>
    </row>
    <row r="56" spans="6:7" ht="12">
      <c r="F56" s="12"/>
      <c r="G56" s="11"/>
    </row>
    <row r="57" spans="6:7" ht="12">
      <c r="F57" s="12"/>
      <c r="G57" s="11"/>
    </row>
    <row r="58" spans="6:7" ht="12">
      <c r="F58" s="12"/>
      <c r="G58" s="11"/>
    </row>
    <row r="59" spans="6:7" ht="12">
      <c r="F59" s="12"/>
      <c r="G59" s="11"/>
    </row>
    <row r="60" spans="6:7" ht="12">
      <c r="F60" s="12"/>
      <c r="G60" s="11"/>
    </row>
    <row r="61" spans="6:7" ht="12">
      <c r="F61" s="12"/>
      <c r="G61" s="11"/>
    </row>
    <row r="62" spans="6:7" ht="12">
      <c r="F62" s="12"/>
      <c r="G62" s="11"/>
    </row>
    <row r="63" spans="6:7" ht="12">
      <c r="F63" s="12"/>
      <c r="G63" s="11"/>
    </row>
    <row r="64" spans="6:7" ht="12">
      <c r="F64" s="12"/>
      <c r="G64" s="11"/>
    </row>
    <row r="65" spans="6:7" ht="12">
      <c r="F65" s="12"/>
      <c r="G65" s="11"/>
    </row>
    <row r="66" spans="6:7" ht="12">
      <c r="F66" s="12"/>
      <c r="G66" s="11"/>
    </row>
    <row r="67" spans="6:7" ht="12">
      <c r="F67" s="12"/>
      <c r="G67" s="11"/>
    </row>
    <row r="68" spans="6:7" ht="12">
      <c r="F68" s="12"/>
      <c r="G68" s="11"/>
    </row>
    <row r="69" spans="6:7" ht="12">
      <c r="F69" s="12"/>
      <c r="G69" s="11"/>
    </row>
    <row r="70" spans="6:7" ht="12">
      <c r="F70" s="12"/>
      <c r="G70" s="11"/>
    </row>
    <row r="71" spans="6:7" ht="12">
      <c r="F71" s="12"/>
      <c r="G71" s="11"/>
    </row>
    <row r="72" spans="6:7" ht="12">
      <c r="F72" s="12"/>
      <c r="G72" s="11"/>
    </row>
    <row r="73" spans="6:7" ht="12">
      <c r="F73" s="12"/>
      <c r="G73" s="11"/>
    </row>
    <row r="74" spans="6:7" ht="12">
      <c r="F74" s="12"/>
      <c r="G74" s="11"/>
    </row>
    <row r="75" spans="6:7" ht="12">
      <c r="F75" s="12"/>
      <c r="G75" s="11"/>
    </row>
    <row r="76" spans="6:7" ht="12">
      <c r="F76" s="12"/>
      <c r="G76" s="11"/>
    </row>
    <row r="77" spans="6:7" ht="12">
      <c r="F77" s="12"/>
      <c r="G77" s="11"/>
    </row>
    <row r="78" spans="6:7" ht="12">
      <c r="F78" s="12"/>
      <c r="G78" s="11"/>
    </row>
    <row r="79" spans="6:7" ht="12">
      <c r="F79" s="12"/>
      <c r="G79" s="11"/>
    </row>
    <row r="80" spans="6:7" ht="12">
      <c r="F80" s="12"/>
      <c r="G80" s="11"/>
    </row>
    <row r="81" spans="6:7" ht="12">
      <c r="F81" s="12"/>
      <c r="G81" s="11"/>
    </row>
    <row r="82" spans="6:7" ht="12">
      <c r="F82" s="12"/>
      <c r="G82" s="11"/>
    </row>
    <row r="83" spans="6:7" ht="12">
      <c r="F83" s="12"/>
      <c r="G83" s="11"/>
    </row>
    <row r="84" spans="6:7" ht="12">
      <c r="F84" s="12"/>
      <c r="G84" s="11"/>
    </row>
    <row r="85" spans="6:7" ht="12">
      <c r="F85" s="12"/>
      <c r="G85" s="11"/>
    </row>
    <row r="86" spans="6:7" ht="12">
      <c r="F86" s="12"/>
      <c r="G86" s="11"/>
    </row>
    <row r="87" spans="6:7" ht="12">
      <c r="F87" s="12"/>
      <c r="G87" s="11"/>
    </row>
    <row r="88" spans="6:7" ht="12">
      <c r="F88" s="12"/>
      <c r="G88" s="11"/>
    </row>
    <row r="89" spans="6:7" ht="12">
      <c r="F89" s="12"/>
      <c r="G89" s="11"/>
    </row>
    <row r="90" spans="6:7" ht="12">
      <c r="F90" s="12"/>
      <c r="G90" s="11"/>
    </row>
    <row r="91" spans="6:7" ht="12">
      <c r="F91" s="12"/>
      <c r="G91" s="11"/>
    </row>
    <row r="92" spans="6:7" ht="12">
      <c r="F92" s="12"/>
      <c r="G92" s="11"/>
    </row>
    <row r="93" spans="6:7" ht="12">
      <c r="F93" s="12"/>
      <c r="G93" s="11"/>
    </row>
    <row r="94" spans="6:7" ht="12">
      <c r="F94" s="12"/>
      <c r="G94" s="11"/>
    </row>
    <row r="95" spans="6:7" ht="12">
      <c r="F95" s="12"/>
      <c r="G95" s="11"/>
    </row>
    <row r="96" spans="6:7" ht="12">
      <c r="F96" s="12"/>
      <c r="G96" s="11"/>
    </row>
    <row r="97" spans="6:7" ht="12">
      <c r="F97" s="12"/>
      <c r="G97" s="11"/>
    </row>
    <row r="98" spans="6:7" ht="12">
      <c r="F98" s="12"/>
      <c r="G98" s="11"/>
    </row>
    <row r="99" spans="6:7" ht="12">
      <c r="F99" s="12"/>
      <c r="G99" s="11"/>
    </row>
    <row r="100" spans="6:7" ht="12">
      <c r="F100" s="12"/>
      <c r="G100" s="11"/>
    </row>
    <row r="101" spans="6:7" ht="12">
      <c r="F101" s="12"/>
      <c r="G101" s="11"/>
    </row>
    <row r="102" spans="6:7" ht="12">
      <c r="F102" s="12"/>
      <c r="G102" s="11"/>
    </row>
    <row r="103" spans="6:7" ht="12">
      <c r="F103" s="12"/>
      <c r="G103" s="11"/>
    </row>
    <row r="104" spans="6:7" ht="12">
      <c r="F104" s="12"/>
      <c r="G104" s="11"/>
    </row>
    <row r="105" spans="6:7" ht="12">
      <c r="F105" s="12"/>
      <c r="G105" s="11"/>
    </row>
    <row r="106" spans="6:7" ht="12">
      <c r="F106" s="12"/>
      <c r="G106" s="11"/>
    </row>
    <row r="107" ht="12">
      <c r="F107" s="12"/>
    </row>
    <row r="108" ht="12">
      <c r="F108" s="12"/>
    </row>
    <row r="109" ht="12">
      <c r="F109" s="12"/>
    </row>
    <row r="110" ht="12">
      <c r="F110" s="12"/>
    </row>
    <row r="111" ht="12">
      <c r="F111" s="12"/>
    </row>
    <row r="112" ht="12">
      <c r="F112" s="12"/>
    </row>
    <row r="113" ht="12">
      <c r="F113" s="12"/>
    </row>
    <row r="114" ht="12">
      <c r="F114" s="12"/>
    </row>
    <row r="115" ht="12">
      <c r="F115" s="12"/>
    </row>
    <row r="116" ht="12">
      <c r="F116" s="12"/>
    </row>
    <row r="117" ht="12">
      <c r="F117" s="12"/>
    </row>
    <row r="118" ht="12">
      <c r="F118" s="12"/>
    </row>
    <row r="119" ht="12">
      <c r="F119" s="12"/>
    </row>
    <row r="120" ht="12">
      <c r="F120" s="12"/>
    </row>
    <row r="121" ht="12">
      <c r="F121" s="12"/>
    </row>
    <row r="122" ht="12">
      <c r="F122" s="12"/>
    </row>
    <row r="123" ht="12">
      <c r="F123" s="12"/>
    </row>
    <row r="124" ht="12">
      <c r="F124" s="12"/>
    </row>
    <row r="125" ht="12">
      <c r="F125" s="12"/>
    </row>
    <row r="126" ht="12">
      <c r="F126" s="12"/>
    </row>
    <row r="127" ht="12">
      <c r="F127" s="12"/>
    </row>
    <row r="128" ht="12">
      <c r="F128" s="12"/>
    </row>
    <row r="129" ht="12">
      <c r="F129" s="12"/>
    </row>
    <row r="130" ht="12">
      <c r="F130" s="12"/>
    </row>
    <row r="131" ht="12">
      <c r="F131" s="12"/>
    </row>
    <row r="132" ht="12">
      <c r="F132" s="12"/>
    </row>
    <row r="133" ht="12">
      <c r="F133" s="12"/>
    </row>
    <row r="134" ht="12">
      <c r="F134" s="12"/>
    </row>
    <row r="135" ht="12">
      <c r="F135" s="12"/>
    </row>
    <row r="136" ht="12">
      <c r="F136" s="12"/>
    </row>
    <row r="137" ht="12">
      <c r="F137" s="12"/>
    </row>
    <row r="138" ht="12">
      <c r="F138" s="12"/>
    </row>
    <row r="139" ht="12">
      <c r="F139" s="12"/>
    </row>
    <row r="140" ht="12">
      <c r="F140" s="12"/>
    </row>
    <row r="141" ht="12">
      <c r="F141" s="12"/>
    </row>
    <row r="142" ht="12">
      <c r="F142" s="12"/>
    </row>
    <row r="143" ht="12">
      <c r="F143" s="12"/>
    </row>
    <row r="144" ht="12">
      <c r="F144" s="12"/>
    </row>
    <row r="145" ht="12">
      <c r="F145" s="12"/>
    </row>
    <row r="146" ht="12">
      <c r="F146" s="12"/>
    </row>
    <row r="147" ht="12">
      <c r="F147" s="12"/>
    </row>
    <row r="148" ht="12">
      <c r="F148" s="12"/>
    </row>
    <row r="149" ht="12">
      <c r="F149" s="12"/>
    </row>
    <row r="150" ht="12">
      <c r="F150" s="12"/>
    </row>
    <row r="151" ht="12">
      <c r="F151" s="12"/>
    </row>
    <row r="152" ht="12">
      <c r="F152" s="12"/>
    </row>
    <row r="153" ht="12">
      <c r="F153" s="12"/>
    </row>
    <row r="154" ht="12">
      <c r="F154" s="12"/>
    </row>
    <row r="155" ht="12">
      <c r="F155" s="12"/>
    </row>
    <row r="156" ht="12">
      <c r="F156" s="12"/>
    </row>
    <row r="157" ht="12">
      <c r="F157" s="12"/>
    </row>
    <row r="158" ht="12">
      <c r="F158" s="12"/>
    </row>
    <row r="159" ht="12">
      <c r="F159" s="12"/>
    </row>
    <row r="160" ht="12">
      <c r="F160" s="12"/>
    </row>
    <row r="161" ht="12">
      <c r="F161" s="12"/>
    </row>
    <row r="162" ht="12">
      <c r="F162" s="12"/>
    </row>
    <row r="163" ht="12">
      <c r="F163" s="12"/>
    </row>
    <row r="164" ht="12">
      <c r="F164" s="12"/>
    </row>
    <row r="165" ht="12">
      <c r="F165" s="12"/>
    </row>
    <row r="166" ht="12">
      <c r="F166" s="12"/>
    </row>
    <row r="167" ht="12">
      <c r="F167" s="12"/>
    </row>
    <row r="168" ht="12">
      <c r="F168" s="12"/>
    </row>
    <row r="169" ht="12">
      <c r="F169" s="12"/>
    </row>
    <row r="170" ht="12">
      <c r="F170" s="12"/>
    </row>
    <row r="171" ht="12">
      <c r="F171" s="12"/>
    </row>
    <row r="172" ht="12">
      <c r="F172" s="12"/>
    </row>
    <row r="173" ht="12">
      <c r="F173" s="12"/>
    </row>
    <row r="174" ht="12">
      <c r="F174" s="12"/>
    </row>
    <row r="175" ht="12">
      <c r="F175" s="12"/>
    </row>
    <row r="176" ht="12">
      <c r="F176" s="12"/>
    </row>
    <row r="177" ht="12">
      <c r="F177" s="12"/>
    </row>
    <row r="178" ht="12">
      <c r="F178" s="12"/>
    </row>
    <row r="179" ht="12">
      <c r="F179" s="12"/>
    </row>
    <row r="180" ht="12">
      <c r="F180" s="12"/>
    </row>
    <row r="181" ht="12">
      <c r="F181" s="12"/>
    </row>
    <row r="182" ht="12">
      <c r="F182" s="12"/>
    </row>
    <row r="183" ht="12">
      <c r="F183" s="12"/>
    </row>
    <row r="184" ht="12">
      <c r="F184" s="12"/>
    </row>
    <row r="185" ht="12">
      <c r="F185" s="12"/>
    </row>
    <row r="186" ht="12">
      <c r="F186" s="12"/>
    </row>
    <row r="187" ht="12">
      <c r="F187" s="12"/>
    </row>
    <row r="188" ht="12">
      <c r="F188" s="12"/>
    </row>
    <row r="189" ht="12">
      <c r="F189" s="12"/>
    </row>
    <row r="190" ht="12">
      <c r="F190" s="12"/>
    </row>
    <row r="191" ht="12">
      <c r="F191" s="12"/>
    </row>
    <row r="192" ht="12">
      <c r="F192" s="12"/>
    </row>
    <row r="193" ht="12">
      <c r="F193" s="12"/>
    </row>
    <row r="194" ht="12">
      <c r="F194" s="12"/>
    </row>
    <row r="195" ht="12">
      <c r="F195" s="12"/>
    </row>
    <row r="196" ht="12">
      <c r="F196" s="12"/>
    </row>
    <row r="197" ht="12">
      <c r="F197" s="12"/>
    </row>
    <row r="198" ht="12">
      <c r="F198" s="12"/>
    </row>
    <row r="199" ht="12">
      <c r="F199" s="12"/>
    </row>
    <row r="200" ht="12">
      <c r="F200" s="12"/>
    </row>
    <row r="201" ht="12">
      <c r="F201" s="12"/>
    </row>
    <row r="202" ht="12">
      <c r="F202" s="12"/>
    </row>
    <row r="203" ht="12">
      <c r="F203" s="12"/>
    </row>
    <row r="204" ht="12">
      <c r="F204" s="12"/>
    </row>
    <row r="205" ht="12">
      <c r="F205" s="12"/>
    </row>
    <row r="206" ht="12">
      <c r="F206" s="12"/>
    </row>
    <row r="207" ht="12">
      <c r="F207" s="12"/>
    </row>
    <row r="208" ht="12">
      <c r="F208" s="12"/>
    </row>
    <row r="209" ht="12">
      <c r="F209" s="12"/>
    </row>
    <row r="210" ht="12">
      <c r="F210" s="12"/>
    </row>
    <row r="211" ht="12">
      <c r="F211" s="12"/>
    </row>
    <row r="212" ht="12">
      <c r="F212" s="12"/>
    </row>
    <row r="213" ht="12">
      <c r="F213" s="12"/>
    </row>
    <row r="214" ht="12">
      <c r="F214" s="12"/>
    </row>
    <row r="215" ht="12">
      <c r="F215" s="12"/>
    </row>
    <row r="216" ht="12">
      <c r="F216" s="12"/>
    </row>
    <row r="217" ht="12">
      <c r="F217" s="12"/>
    </row>
    <row r="218" ht="12">
      <c r="F218" s="12"/>
    </row>
    <row r="219" ht="12">
      <c r="F219" s="12"/>
    </row>
    <row r="220" ht="12">
      <c r="F220" s="12"/>
    </row>
    <row r="221" ht="12">
      <c r="F221" s="12"/>
    </row>
    <row r="222" ht="12">
      <c r="F222" s="12"/>
    </row>
    <row r="223" ht="12">
      <c r="F223" s="12"/>
    </row>
    <row r="224" ht="12">
      <c r="F224" s="12"/>
    </row>
    <row r="225" ht="12">
      <c r="F225" s="12"/>
    </row>
    <row r="226" ht="12">
      <c r="F226" s="12"/>
    </row>
  </sheetData>
  <printOptions/>
  <pageMargins left="0.75" right="0.75" top="0.5" bottom="0.5" header="0.5" footer="0.5"/>
  <pageSetup fitToHeight="1" fitToWidth="1" horizontalDpi="360" verticalDpi="360" orientation="landscape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Kohlhepp</dc:creator>
  <cp:keywords/>
  <dc:description/>
  <cp:lastModifiedBy>Daniel Kohlhepp</cp:lastModifiedBy>
  <cp:lastPrinted>2006-10-12T18:50:57Z</cp:lastPrinted>
  <dcterms:created xsi:type="dcterms:W3CDTF">2000-01-21T01:45:53Z</dcterms:created>
  <dcterms:modified xsi:type="dcterms:W3CDTF">2012-04-07T20:41:11Z</dcterms:modified>
  <cp:category/>
  <cp:version/>
  <cp:contentType/>
  <cp:contentStatus/>
</cp:coreProperties>
</file>