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90" yWindow="60" windowWidth="13410" windowHeight="1755"/>
  </bookViews>
  <sheets>
    <sheet name="output" sheetId="1" r:id="rId1"/>
  </sheets>
  <definedNames>
    <definedName name="constr_prd">output!$B$2</definedName>
    <definedName name="time_end">output!$B$6</definedName>
    <definedName name="time_required">output!#REF!</definedName>
    <definedName name="time_start">output!$B$5</definedName>
    <definedName name="total_cost">output!$B$3</definedName>
  </definedNames>
  <calcPr calcId="145621" iterate="1" iterateCount="1"/>
</workbook>
</file>

<file path=xl/calcChain.xml><?xml version="1.0" encoding="utf-8"?>
<calcChain xmlns="http://schemas.openxmlformats.org/spreadsheetml/2006/main">
  <c r="M12" i="1" l="1"/>
  <c r="L12" i="1"/>
  <c r="M11" i="1" s="1"/>
  <c r="K12" i="1"/>
  <c r="J12" i="1"/>
  <c r="I12" i="1"/>
  <c r="J11" i="1" s="1"/>
  <c r="H12" i="1"/>
  <c r="I11" i="1" s="1"/>
  <c r="G12" i="1"/>
  <c r="F12" i="1"/>
  <c r="E12" i="1"/>
  <c r="F11" i="1" s="1"/>
  <c r="D12" i="1"/>
  <c r="E11" i="1" s="1"/>
  <c r="C12" i="1"/>
  <c r="L11" i="1"/>
  <c r="K11" i="1"/>
  <c r="H11" i="1"/>
  <c r="G11" i="1"/>
  <c r="D11" i="1"/>
  <c r="B11" i="1"/>
  <c r="B12" i="1"/>
  <c r="C11" i="1" s="1"/>
  <c r="B14" i="1"/>
  <c r="D14" i="1"/>
  <c r="E14" i="1"/>
  <c r="F14" i="1"/>
  <c r="G14" i="1"/>
  <c r="H14" i="1"/>
  <c r="B15" i="1"/>
  <c r="C14" i="1" s="1"/>
  <c r="C15" i="1"/>
  <c r="D15" i="1"/>
  <c r="E15" i="1"/>
  <c r="F15" i="1"/>
  <c r="G15" i="1"/>
  <c r="H15" i="1"/>
  <c r="J15" i="1"/>
  <c r="K15" i="1"/>
  <c r="L15" i="1"/>
  <c r="M15" i="1"/>
  <c r="I15" i="1"/>
  <c r="B21" i="1" l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M14" i="1"/>
  <c r="B7" i="1"/>
  <c r="C10" i="1"/>
  <c r="D10" i="1"/>
  <c r="E10" i="1" s="1"/>
  <c r="B20" i="1"/>
  <c r="A20" i="1" s="1"/>
  <c r="F10" i="1" l="1"/>
  <c r="G10" i="1" l="1"/>
  <c r="H10" i="1" l="1"/>
  <c r="I10" i="1" l="1"/>
  <c r="J10" i="1" l="1"/>
  <c r="K10" i="1" l="1"/>
  <c r="L10" i="1" l="1"/>
  <c r="M10" i="1" l="1"/>
  <c r="B13" i="1" l="1"/>
  <c r="C13" i="1" l="1"/>
  <c r="D13" i="1" l="1"/>
  <c r="E13" i="1" l="1"/>
  <c r="F13" i="1" l="1"/>
  <c r="G13" i="1" l="1"/>
  <c r="H13" i="1" l="1"/>
  <c r="I14" i="1" l="1"/>
  <c r="I13" i="1"/>
  <c r="J14" i="1" l="1"/>
  <c r="J13" i="1"/>
  <c r="K13" i="1" l="1"/>
  <c r="K14" i="1"/>
  <c r="L13" i="1" l="1"/>
  <c r="L14" i="1"/>
  <c r="M13" i="1" l="1"/>
</calcChain>
</file>

<file path=xl/sharedStrings.xml><?xml version="1.0" encoding="utf-8"?>
<sst xmlns="http://schemas.openxmlformats.org/spreadsheetml/2006/main" count="16" uniqueCount="12">
  <si>
    <t>total cost</t>
  </si>
  <si>
    <t>time start</t>
  </si>
  <si>
    <t>time end</t>
  </si>
  <si>
    <t>period cost spent</t>
  </si>
  <si>
    <t>construction period</t>
  </si>
  <si>
    <t>cumulative cost</t>
  </si>
  <si>
    <t>Input Box</t>
  </si>
  <si>
    <t>Time Table</t>
  </si>
  <si>
    <t>Month</t>
  </si>
  <si>
    <t>Monthly Cost</t>
  </si>
  <si>
    <t>Cummulative Cost</t>
  </si>
  <si>
    <t>Cumulative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</si>
</sst>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&quot; month&quot;"/>
    <numFmt numFmtId="167" formatCode="&quot;Month 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4" borderId="0" applyNumberFormat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6" fontId="0" fillId="0" borderId="0" xfId="1" applyNumberFormat="1" applyFont="1"/>
    <xf numFmtId="0" fontId="4" fillId="4" borderId="2" xfId="4" applyBorder="1"/>
    <xf numFmtId="166" fontId="2" fillId="2" borderId="3" xfId="3" applyNumberFormat="1" applyBorder="1"/>
    <xf numFmtId="0" fontId="4" fillId="4" borderId="4" xfId="4" applyBorder="1"/>
    <xf numFmtId="0" fontId="0" fillId="0" borderId="4" xfId="0" applyBorder="1"/>
    <xf numFmtId="164" fontId="0" fillId="0" borderId="6" xfId="1" applyNumberFormat="1" applyFont="1" applyBorder="1"/>
    <xf numFmtId="166" fontId="2" fillId="2" borderId="5" xfId="3" applyNumberFormat="1" applyBorder="1"/>
    <xf numFmtId="0" fontId="4" fillId="4" borderId="7" xfId="4" applyBorder="1"/>
    <xf numFmtId="49" fontId="6" fillId="0" borderId="9" xfId="1" applyNumberFormat="1" applyFont="1" applyBorder="1" applyAlignment="1"/>
    <xf numFmtId="49" fontId="6" fillId="0" borderId="0" xfId="1" applyNumberFormat="1" applyFont="1" applyBorder="1" applyAlignment="1"/>
    <xf numFmtId="0" fontId="0" fillId="0" borderId="0" xfId="0" applyBorder="1"/>
    <xf numFmtId="164" fontId="0" fillId="0" borderId="0" xfId="1" applyNumberFormat="1" applyFont="1" applyBorder="1"/>
    <xf numFmtId="164" fontId="5" fillId="0" borderId="11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center"/>
    </xf>
    <xf numFmtId="165" fontId="3" fillId="3" borderId="8" xfId="2" applyNumberFormat="1" applyFont="1" applyFill="1" applyBorder="1"/>
    <xf numFmtId="0" fontId="6" fillId="0" borderId="0" xfId="1" applyNumberFormat="1" applyFont="1" applyBorder="1" applyAlignment="1"/>
    <xf numFmtId="165" fontId="0" fillId="0" borderId="0" xfId="2" applyNumberFormat="1" applyFont="1" applyBorder="1"/>
    <xf numFmtId="165" fontId="0" fillId="0" borderId="9" xfId="2" applyNumberFormat="1" applyFont="1" applyBorder="1" applyAlignment="1">
      <alignment horizontal="right"/>
    </xf>
    <xf numFmtId="167" fontId="6" fillId="0" borderId="14" xfId="0" applyNumberFormat="1" applyFont="1" applyBorder="1" applyAlignment="1">
      <alignment horizontal="center"/>
    </xf>
    <xf numFmtId="165" fontId="0" fillId="0" borderId="6" xfId="2" applyNumberFormat="1" applyFont="1" applyBorder="1"/>
    <xf numFmtId="165" fontId="0" fillId="0" borderId="15" xfId="2" applyNumberFormat="1" applyFont="1" applyBorder="1" applyAlignment="1">
      <alignment horizontal="right"/>
    </xf>
    <xf numFmtId="165" fontId="2" fillId="2" borderId="5" xfId="2" applyNumberFormat="1" applyFont="1" applyFill="1" applyBorder="1"/>
  </cellXfs>
  <cellStyles count="5">
    <cellStyle name="Accent2" xfId="4" builtinId="33"/>
    <cellStyle name="Comma" xfId="1" builtinId="3"/>
    <cellStyle name="Currency" xfId="2" builtinId="4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cost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cost</c:v>
          </c:tx>
          <c:cat>
            <c:numRef>
              <c:f>output!$B$20:$B$30</c:f>
              <c:numCache>
                <c:formatCode>#,##0" month"</c:formatCode>
                <c:ptCount val="1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</c:numCache>
            </c:numRef>
          </c:cat>
          <c:val>
            <c:numRef>
              <c:f>output!$A$20:$A$30</c:f>
              <c:numCache>
                <c:formatCode>_("$"* #,##0_);_("$"* \(#,##0\);_("$"* "-"??_);_(@_)</c:formatCode>
                <c:ptCount val="11"/>
                <c:pt idx="0">
                  <c:v>16665.406431338946</c:v>
                </c:pt>
                <c:pt idx="1">
                  <c:v>101204.13891849612</c:v>
                </c:pt>
                <c:pt idx="2">
                  <c:v>443584.15020542743</c:v>
                </c:pt>
                <c:pt idx="3">
                  <c:v>1420613.096123399</c:v>
                </c:pt>
                <c:pt idx="4">
                  <c:v>3385840.6822384926</c:v>
                </c:pt>
                <c:pt idx="5">
                  <c:v>6172839</c:v>
                </c:pt>
                <c:pt idx="6">
                  <c:v>8959837.3177615069</c:v>
                </c:pt>
                <c:pt idx="7">
                  <c:v>10925064.903876601</c:v>
                </c:pt>
                <c:pt idx="8">
                  <c:v>11902093.849794572</c:v>
                </c:pt>
                <c:pt idx="9">
                  <c:v>12244473.861081503</c:v>
                </c:pt>
                <c:pt idx="10">
                  <c:v>12329012.59356866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39904"/>
        <c:axId val="218541440"/>
      </c:lineChart>
      <c:catAx>
        <c:axId val="218539904"/>
        <c:scaling>
          <c:orientation val="minMax"/>
        </c:scaling>
        <c:delete val="0"/>
        <c:axPos val="b"/>
        <c:majorGridlines/>
        <c:minorGridlines/>
        <c:numFmt formatCode="#,##0&quot; month&quot;" sourceLinked="1"/>
        <c:majorTickMark val="out"/>
        <c:minorTickMark val="none"/>
        <c:tickLblPos val="nextTo"/>
        <c:crossAx val="218541440"/>
        <c:crosses val="autoZero"/>
        <c:auto val="1"/>
        <c:lblAlgn val="ctr"/>
        <c:lblOffset val="100"/>
        <c:noMultiLvlLbl val="0"/>
      </c:catAx>
      <c:valAx>
        <c:axId val="218541440"/>
        <c:scaling>
          <c:orientation val="minMax"/>
        </c:scaling>
        <c:delete val="0"/>
        <c:axPos val="l"/>
        <c:majorGridlines/>
        <c:min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1853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28575</xdr:rowOff>
    </xdr:from>
    <xdr:to>
      <xdr:col>12</xdr:col>
      <xdr:colOff>243840</xdr:colOff>
      <xdr:row>35</xdr:row>
      <xdr:rowOff>97155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6" sqref="B6"/>
    </sheetView>
  </sheetViews>
  <sheetFormatPr defaultRowHeight="15"/>
  <cols>
    <col min="1" max="1" width="23.28515625" style="1" bestFit="1" customWidth="1"/>
    <col min="2" max="2" width="20" customWidth="1"/>
    <col min="3" max="4" width="14.28515625" bestFit="1" customWidth="1"/>
    <col min="5" max="13" width="15.28515625" bestFit="1" customWidth="1"/>
  </cols>
  <sheetData>
    <row r="1" spans="1:13" ht="15.75" thickBot="1">
      <c r="A1" s="11" t="s">
        <v>6</v>
      </c>
      <c r="B1" s="11"/>
    </row>
    <row r="2" spans="1:13">
      <c r="A2" s="4" t="s">
        <v>4</v>
      </c>
      <c r="B2" s="5">
        <v>15</v>
      </c>
    </row>
    <row r="3" spans="1:13">
      <c r="A3" s="6" t="s">
        <v>0</v>
      </c>
      <c r="B3" s="26">
        <v>12345678</v>
      </c>
    </row>
    <row r="4" spans="1:13">
      <c r="A4" s="7"/>
      <c r="B4" s="8"/>
    </row>
    <row r="5" spans="1:13">
      <c r="A5" s="6" t="s">
        <v>1</v>
      </c>
      <c r="B5" s="9"/>
    </row>
    <row r="6" spans="1:13">
      <c r="A6" s="6" t="s">
        <v>2</v>
      </c>
      <c r="B6" s="9"/>
    </row>
    <row r="7" spans="1:13" ht="15.75" thickBot="1">
      <c r="A7" s="10" t="s">
        <v>3</v>
      </c>
      <c r="B7" s="19">
        <f>(NORMDIST(time_end,constr_prd/2,constr_prd/7,TRUE)-NORMDIST(time_start,constr_prd/2,constr_prd/7,TRUE))*total_cost</f>
        <v>0</v>
      </c>
    </row>
    <row r="8" spans="1:13">
      <c r="A8" s="7"/>
    </row>
    <row r="9" spans="1:13" ht="15.75" thickBot="1">
      <c r="A9" s="12" t="s">
        <v>7</v>
      </c>
      <c r="B9" s="20"/>
    </row>
    <row r="10" spans="1:13">
      <c r="A10" s="15" t="s">
        <v>8</v>
      </c>
      <c r="B10" s="18">
        <v>1</v>
      </c>
      <c r="C10" s="18">
        <f>B10+1</f>
        <v>2</v>
      </c>
      <c r="D10" s="18">
        <f t="shared" ref="D10:L10" si="0">C10+1</f>
        <v>3</v>
      </c>
      <c r="E10" s="18">
        <f t="shared" si="0"/>
        <v>4</v>
      </c>
      <c r="F10" s="18">
        <f t="shared" si="0"/>
        <v>5</v>
      </c>
      <c r="G10" s="18">
        <f t="shared" si="0"/>
        <v>6</v>
      </c>
      <c r="H10" s="18">
        <f t="shared" si="0"/>
        <v>7</v>
      </c>
      <c r="I10" s="18">
        <f t="shared" si="0"/>
        <v>8</v>
      </c>
      <c r="J10" s="18">
        <f t="shared" si="0"/>
        <v>9</v>
      </c>
      <c r="K10" s="18">
        <f t="shared" si="0"/>
        <v>10</v>
      </c>
      <c r="L10" s="18">
        <f t="shared" si="0"/>
        <v>11</v>
      </c>
      <c r="M10" s="23">
        <f>L10+1</f>
        <v>12</v>
      </c>
    </row>
    <row r="11" spans="1:13">
      <c r="A11" s="16" t="s">
        <v>9</v>
      </c>
      <c r="B11" s="21">
        <f>NORMDIST(B10,constr_prd/2,constr_prd/6,TRUE)*total_cost</f>
        <v>57545.52643828802</v>
      </c>
      <c r="C11" s="21">
        <f>IF(C10=constr_prd,$B$11,IF(C10&gt;constr_prd,0,NORMDIST(C10,constr_prd/2,constr_prd/6,TRUE)*total_cost-B12))</f>
        <v>114101.95965326633</v>
      </c>
      <c r="D11" s="21">
        <f>IF(D10=constr_prd,$B$11,IF(D10&gt;constr_prd,0,NORMDIST(D10,constr_prd/2,constr_prd/6,TRUE)*total_cost-C12))</f>
        <v>271936.66411387309</v>
      </c>
      <c r="E11" s="21">
        <f>IF(E10=constr_prd,$B$11,IF(E10&gt;constr_prd,0,NORMDIST(E10,constr_prd/2,constr_prd/6,TRUE)*total_cost-D12))</f>
        <v>553411.56105043669</v>
      </c>
      <c r="F11" s="21">
        <f>IF(F10=constr_prd,$B$11,IF(F10&gt;constr_prd,0,NORMDIST(F10,constr_prd/2,constr_prd/6,TRUE)*total_cost-E12))</f>
        <v>961710.96679013793</v>
      </c>
      <c r="G11" s="21">
        <f>IF(G10=constr_prd,$B$11,IF(G10&gt;constr_prd,0,NORMDIST(G10,constr_prd/2,constr_prd/6,TRUE)*total_cost-F12))</f>
        <v>1427134.0041924906</v>
      </c>
      <c r="H11" s="21">
        <f>IF(H10=constr_prd,$B$11,IF(H10&gt;constr_prd,0,NORMDIST(H10,constr_prd/2,constr_prd/6,TRUE)*total_cost-G12))</f>
        <v>1808483.4666527803</v>
      </c>
      <c r="I11" s="21">
        <f>IF(I10=constr_prd,$B$11,IF(I10&gt;constr_prd,0,NORMDIST(I10,constr_prd/2,constr_prd/6,TRUE)*total_cost-H12))</f>
        <v>1957029.7022174532</v>
      </c>
      <c r="J11" s="21">
        <f>IF(J10=constr_prd,$B$11,IF(J10&gt;constr_prd,0,NORMDIST(J10,constr_prd/2,constr_prd/6,TRUE)*total_cost-I12))</f>
        <v>1808483.4666527808</v>
      </c>
      <c r="K11" s="21">
        <f>IF(K10=constr_prd,$B$11,IF(K10&gt;constr_prd,0,NORMDIST(K10,constr_prd/2,constr_prd/6,TRUE)*total_cost-J12))</f>
        <v>1427134.004192492</v>
      </c>
      <c r="L11" s="21">
        <f>IF(L10=constr_prd,$B$11,IF(L10&gt;constr_prd,0,NORMDIST(L10,constr_prd/2,constr_prd/6,TRUE)*total_cost-K12))</f>
        <v>961710.96679013595</v>
      </c>
      <c r="M11" s="24">
        <f>IF(M10=constr_prd,$B$11,IF(M10&gt;constr_prd,0,NORMDIST(M10,constr_prd/2,constr_prd/6,TRUE)*total_cost-L12))</f>
        <v>553411.56105043739</v>
      </c>
    </row>
    <row r="12" spans="1:13" ht="15.75" thickBot="1">
      <c r="A12" s="17" t="s">
        <v>10</v>
      </c>
      <c r="B12" s="21">
        <f t="shared" ref="B12:M12" si="1">NORMDIST(B10,constr_prd/2,constr_prd/6,TRUE)*total_cost</f>
        <v>57545.52643828802</v>
      </c>
      <c r="C12" s="22">
        <f>IF(C10=constr_prd,total_cost,IF(C10&gt;constr_prd,"N/A",NORMDIST(C10,constr_prd/2,constr_prd/6,TRUE)*total_cost))</f>
        <v>171647.48609155434</v>
      </c>
      <c r="D12" s="22">
        <f>IF(D10=constr_prd,total_cost,IF(D10&gt;constr_prd,"N/A",NORMDIST(D10,constr_prd/2,constr_prd/6,TRUE)*total_cost))</f>
        <v>443584.15020542743</v>
      </c>
      <c r="E12" s="22">
        <f>IF(E10=constr_prd,total_cost,IF(E10&gt;constr_prd,"N/A",NORMDIST(E10,constr_prd/2,constr_prd/6,TRUE)*total_cost))</f>
        <v>996995.71125586412</v>
      </c>
      <c r="F12" s="22">
        <f>IF(F10=constr_prd,total_cost,IF(F10&gt;constr_prd,"N/A",NORMDIST(F10,constr_prd/2,constr_prd/6,TRUE)*total_cost))</f>
        <v>1958706.6780460021</v>
      </c>
      <c r="G12" s="22">
        <f>IF(G10=constr_prd,total_cost,IF(G10&gt;constr_prd,"N/A",NORMDIST(G10,constr_prd/2,constr_prd/6,TRUE)*total_cost))</f>
        <v>3385840.6822384926</v>
      </c>
      <c r="H12" s="22">
        <f>IF(H10=constr_prd,total_cost,IF(H10&gt;constr_prd,"N/A",NORMDIST(H10,constr_prd/2,constr_prd/6,TRUE)*total_cost))</f>
        <v>5194324.148891273</v>
      </c>
      <c r="I12" s="22">
        <f>IF(I10=constr_prd,total_cost,IF(I10&gt;constr_prd,"N/A",NORMDIST(I10,constr_prd/2,constr_prd/6,TRUE)*total_cost))</f>
        <v>7151353.8511087261</v>
      </c>
      <c r="J12" s="22">
        <f>IF(J10=constr_prd,total_cost,IF(J10&gt;constr_prd,"N/A",NORMDIST(J10,constr_prd/2,constr_prd/6,TRUE)*total_cost))</f>
        <v>8959837.3177615069</v>
      </c>
      <c r="K12" s="22">
        <f>IF(K10=constr_prd,total_cost,IF(K10&gt;constr_prd,"N/A",NORMDIST(K10,constr_prd/2,constr_prd/6,TRUE)*total_cost))</f>
        <v>10386971.321953999</v>
      </c>
      <c r="L12" s="22">
        <f>IF(L10=constr_prd,total_cost,IF(L10&gt;constr_prd,"N/A",NORMDIST(L10,constr_prd/2,constr_prd/6,TRUE)*total_cost))</f>
        <v>11348682.288744135</v>
      </c>
      <c r="M12" s="25">
        <f>IF(M10=constr_prd,total_cost,IF(M10&gt;constr_prd,"N/A",NORMDIST(M10,constr_prd/2,constr_prd/6,TRUE)*total_cost))</f>
        <v>11902093.849794572</v>
      </c>
    </row>
    <row r="13" spans="1:13">
      <c r="A13" s="15" t="s">
        <v>8</v>
      </c>
      <c r="B13" s="18">
        <f>M10+1</f>
        <v>13</v>
      </c>
      <c r="C13" s="18">
        <f>B13+1</f>
        <v>14</v>
      </c>
      <c r="D13" s="18">
        <f t="shared" ref="D13:L13" si="2">C13+1</f>
        <v>15</v>
      </c>
      <c r="E13" s="18">
        <f t="shared" si="2"/>
        <v>16</v>
      </c>
      <c r="F13" s="18">
        <f t="shared" si="2"/>
        <v>17</v>
      </c>
      <c r="G13" s="18">
        <f t="shared" si="2"/>
        <v>18</v>
      </c>
      <c r="H13" s="18">
        <f t="shared" si="2"/>
        <v>19</v>
      </c>
      <c r="I13" s="18">
        <f t="shared" si="2"/>
        <v>20</v>
      </c>
      <c r="J13" s="18">
        <f t="shared" si="2"/>
        <v>21</v>
      </c>
      <c r="K13" s="18">
        <f t="shared" si="2"/>
        <v>22</v>
      </c>
      <c r="L13" s="18">
        <f t="shared" si="2"/>
        <v>23</v>
      </c>
      <c r="M13" s="23">
        <f>L13+1</f>
        <v>24</v>
      </c>
    </row>
    <row r="14" spans="1:13">
      <c r="A14" s="16" t="s">
        <v>9</v>
      </c>
      <c r="B14" s="21">
        <f>IF(B13=constr_prd,$B$11,IF(B13&gt;constr_prd,0,NORMDIST(B13,constr_prd/2,constr_prd/6,TRUE)*total_cost-M12))</f>
        <v>271936.66411387362</v>
      </c>
      <c r="C14" s="21">
        <f>IF(C13=constr_prd,$B$11,IF(C13&gt;constr_prd,0,NORMDIST(C13,constr_prd/2,constr_prd/6,TRUE)*total_cost-B15))</f>
        <v>114101.95965326577</v>
      </c>
      <c r="D14" s="21">
        <f>IF(D13=constr_prd,$B$11,IF(D13&gt;constr_prd,0,NORMDIST(D13,constr_prd/2,constr_prd/6,TRUE)*total_cost-C15))</f>
        <v>57545.52643828802</v>
      </c>
      <c r="E14" s="21">
        <f>IF(E13=constr_prd,$B$11,IF(E13&gt;constr_prd,0,NORMDIST(E13,constr_prd/2,constr_prd/6,TRUE)*total_cost-D15))</f>
        <v>0</v>
      </c>
      <c r="F14" s="21">
        <f>IF(F13=constr_prd,$B$11,IF(F13&gt;constr_prd,0,NORMDIST(F13,constr_prd/2,constr_prd/6,TRUE)*total_cost-E15))</f>
        <v>0</v>
      </c>
      <c r="G14" s="21">
        <f>IF(G13=constr_prd,$B$11,IF(G13&gt;constr_prd,0,NORMDIST(G13,constr_prd/2,constr_prd/6,TRUE)*total_cost-F15))</f>
        <v>0</v>
      </c>
      <c r="H14" s="21">
        <f>IF(H13=constr_prd,$B$11,IF(H13&gt;constr_prd,0,NORMDIST(H13,constr_prd/2,constr_prd/6,TRUE)*total_cost-G15))</f>
        <v>0</v>
      </c>
      <c r="I14" s="21">
        <f>IF(I13=constr_prd,$B$11,IF(I13&gt;constr_prd,0,NORMDIST(I13,constr_prd/2,constr_prd/6,TRUE)*total_cost-H15))</f>
        <v>0</v>
      </c>
      <c r="J14" s="21">
        <f>IF(J13=constr_prd,$B$11,IF(J13&gt;constr_prd,0,NORMDIST(J13,constr_prd/2,constr_prd/6,TRUE)*total_cost-I15))</f>
        <v>0</v>
      </c>
      <c r="K14" s="21">
        <f>IF(K13=constr_prd,$B$11,IF(K13&gt;constr_prd,0,NORMDIST(K13,constr_prd/2,constr_prd/6,TRUE)*total_cost-J15))</f>
        <v>0</v>
      </c>
      <c r="L14" s="21">
        <f>IF(L13=constr_prd,$B$11,IF(L13&gt;constr_prd,0,NORMDIST(L13,constr_prd/2,constr_prd/6,TRUE)*total_cost-K15))</f>
        <v>0</v>
      </c>
      <c r="M14" s="24">
        <f>IF(M13=constr_prd,$B$11,IF(M13&gt;constr_prd,0,NORMDIST(M13,constr_prd/2,constr_prd/6,TRUE)*total_cost-L15))</f>
        <v>0</v>
      </c>
    </row>
    <row r="15" spans="1:13" ht="15.75" thickBot="1">
      <c r="A15" s="17" t="s">
        <v>10</v>
      </c>
      <c r="B15" s="22">
        <f>IF(B13=constr_prd,total_cost,IF(B13&gt;constr_prd,"N/A",NORMDIST(B13,constr_prd/2,constr_prd/6,TRUE)*total_cost))</f>
        <v>12174030.513908446</v>
      </c>
      <c r="C15" s="22">
        <f>IF(C13=constr_prd,total_cost,IF(C13&gt;constr_prd,"N/A",NORMDIST(C13,constr_prd/2,constr_prd/6,TRUE)*total_cost))</f>
        <v>12288132.473561712</v>
      </c>
      <c r="D15" s="22">
        <f>IF(D13=constr_prd,total_cost,IF(D13&gt;constr_prd,"N/A",NORMDIST(D13,constr_prd/2,constr_prd/6,TRUE)*total_cost))</f>
        <v>12345678</v>
      </c>
      <c r="E15" s="22" t="str">
        <f>IF(E13=constr_prd,total_cost,IF(E13&gt;constr_prd,"N/A",NORMDIST(E13,constr_prd/2,constr_prd/6,TRUE)*total_cost))</f>
        <v>N/A</v>
      </c>
      <c r="F15" s="22" t="str">
        <f>IF(F13=constr_prd,total_cost,IF(F13&gt;constr_prd,"N/A",NORMDIST(F13,constr_prd/2,constr_prd/6,TRUE)*total_cost))</f>
        <v>N/A</v>
      </c>
      <c r="G15" s="22" t="str">
        <f>IF(G13=constr_prd,total_cost,IF(G13&gt;constr_prd,"N/A",NORMDIST(G13,constr_prd/2,constr_prd/6,TRUE)*total_cost))</f>
        <v>N/A</v>
      </c>
      <c r="H15" s="22" t="str">
        <f>IF(H13=constr_prd,total_cost,IF(H13&gt;constr_prd,"N/A",NORMDIST(H13,constr_prd/2,constr_prd/6,TRUE)*total_cost))</f>
        <v>N/A</v>
      </c>
      <c r="I15" s="22" t="str">
        <f>IF(I13=constr_prd,total_cost,IF(I13&gt;constr_prd,"N/A",NORMDIST(I13,constr_prd/2,constr_prd/6,TRUE)*total_cost))</f>
        <v>N/A</v>
      </c>
      <c r="J15" s="22" t="str">
        <f>IF(J13=constr_prd,total_cost,IF(J13&gt;constr_prd,"N/A",NORMDIST(J13,constr_prd/2,constr_prd/6,TRUE)*total_cost))</f>
        <v>N/A</v>
      </c>
      <c r="K15" s="22" t="str">
        <f>IF(K13=constr_prd,total_cost,IF(K13&gt;constr_prd,"N/A",NORMDIST(K13,constr_prd/2,constr_prd/6,TRUE)*total_cost))</f>
        <v>N/A</v>
      </c>
      <c r="L15" s="22" t="str">
        <f>IF(L13=constr_prd,total_cost,IF(L13&gt;constr_prd,"N/A",NORMDIST(L13,constr_prd/2,constr_prd/6,TRUE)*total_cost))</f>
        <v>N/A</v>
      </c>
      <c r="M15" s="25" t="str">
        <f>IF(M13=constr_prd,total_cost,IF(M13&gt;constr_prd,"N/A",NORMDIST(M13,constr_prd/2,constr_prd/6,TRUE)*total_cost))</f>
        <v>N/A</v>
      </c>
    </row>
    <row r="16" spans="1:13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2">
      <c r="A17" s="12" t="s">
        <v>11</v>
      </c>
    </row>
    <row r="19" spans="1:2">
      <c r="A19" t="s">
        <v>5</v>
      </c>
      <c r="B19" t="s">
        <v>4</v>
      </c>
    </row>
    <row r="20" spans="1:2">
      <c r="A20" s="2">
        <f t="shared" ref="A20:A30" si="3">NORMDIST(B20,constr_prd/2,constr_prd/6,TRUE)*total_cost</f>
        <v>16665.406431338946</v>
      </c>
      <c r="B20" s="3">
        <f>0</f>
        <v>0</v>
      </c>
    </row>
    <row r="21" spans="1:2">
      <c r="A21" s="2">
        <f t="shared" si="3"/>
        <v>101204.13891849612</v>
      </c>
      <c r="B21" s="3">
        <f>10%*constr_prd</f>
        <v>1.5</v>
      </c>
    </row>
    <row r="22" spans="1:2">
      <c r="A22" s="2">
        <f t="shared" si="3"/>
        <v>443584.15020542743</v>
      </c>
      <c r="B22" s="3">
        <f>constr_prd*20%</f>
        <v>3</v>
      </c>
    </row>
    <row r="23" spans="1:2">
      <c r="A23" s="2">
        <f t="shared" si="3"/>
        <v>1420613.096123399</v>
      </c>
      <c r="B23" s="3">
        <f>constr_prd*30%</f>
        <v>4.5</v>
      </c>
    </row>
    <row r="24" spans="1:2">
      <c r="A24" s="2">
        <f t="shared" si="3"/>
        <v>3385840.6822384926</v>
      </c>
      <c r="B24" s="3">
        <f>constr_prd*40%</f>
        <v>6</v>
      </c>
    </row>
    <row r="25" spans="1:2">
      <c r="A25" s="2">
        <f t="shared" si="3"/>
        <v>6172839</v>
      </c>
      <c r="B25" s="3">
        <f>constr_prd*50%</f>
        <v>7.5</v>
      </c>
    </row>
    <row r="26" spans="1:2">
      <c r="A26" s="2">
        <f t="shared" si="3"/>
        <v>8959837.3177615069</v>
      </c>
      <c r="B26" s="3">
        <f>constr_prd*60%</f>
        <v>9</v>
      </c>
    </row>
    <row r="27" spans="1:2">
      <c r="A27" s="2">
        <f t="shared" si="3"/>
        <v>10925064.903876601</v>
      </c>
      <c r="B27" s="3">
        <f>constr_prd*70%</f>
        <v>10.5</v>
      </c>
    </row>
    <row r="28" spans="1:2">
      <c r="A28" s="2">
        <f t="shared" si="3"/>
        <v>11902093.849794572</v>
      </c>
      <c r="B28" s="3">
        <f>constr_prd*80%</f>
        <v>12</v>
      </c>
    </row>
    <row r="29" spans="1:2">
      <c r="A29" s="2">
        <f t="shared" si="3"/>
        <v>12244473.861081503</v>
      </c>
      <c r="B29" s="3">
        <f>constr_prd*90%</f>
        <v>13.5</v>
      </c>
    </row>
    <row r="30" spans="1:2">
      <c r="A30" s="2">
        <f t="shared" si="3"/>
        <v>12329012.59356866</v>
      </c>
      <c r="B30" s="3">
        <f>constr_prd</f>
        <v>15</v>
      </c>
    </row>
  </sheetData>
  <phoneticPr fontId="7" type="noConversion"/>
  <dataValidations count="4">
    <dataValidation type="decimal" allowBlank="1" showInputMessage="1" showErrorMessage="1" errorTitle="Warning" error="The number you input has exceeded the construction period." promptTitle="Input Limitation" prompt="Please input a particular month between 0 and the construction period." sqref="B6">
      <formula1>0</formula1>
      <formula2>B2</formula2>
    </dataValidation>
    <dataValidation type="decimal" allowBlank="1" showInputMessage="1" showErrorMessage="1" errorTitle="Warning" error="The number you input has exceeded the construction period." promptTitle="Input Limitation" prompt="Please input a particular month between 0 and the construction period." sqref="B5">
      <formula1>0</formula1>
      <formula2>B2</formula2>
    </dataValidation>
    <dataValidation type="decimal" operator="greaterThan" allowBlank="1" showInputMessage="1" showErrorMessage="1" errorTitle="Warning" error="The input number has exceeded the limitation." promptTitle="Input Limitation" prompt="Please input the number of total construction cost for the project." sqref="B3">
      <formula1>0</formula1>
    </dataValidation>
    <dataValidation type="whole" operator="greaterThan" allowBlank="1" showInputMessage="1" showErrorMessage="1" errorTitle="Warning" error="The number you input has exceeded the criterial." promptTitle="Input Limitation" prompt="Please input a whole number for the construction period." sqref="B2">
      <formula1>0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output</vt:lpstr>
      <vt:lpstr>constr_prd</vt:lpstr>
      <vt:lpstr>time_end</vt:lpstr>
      <vt:lpstr>time_start</vt:lpstr>
      <vt:lpstr>total_cost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Tian</dc:creator>
  <cp:lastModifiedBy>Lin</cp:lastModifiedBy>
  <dcterms:created xsi:type="dcterms:W3CDTF">2012-09-28T14:40:34Z</dcterms:created>
  <dcterms:modified xsi:type="dcterms:W3CDTF">2013-05-02T19:46:30Z</dcterms:modified>
</cp:coreProperties>
</file>