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0" windowWidth="20980" windowHeight="10820" activeTab="0"/>
  </bookViews>
  <sheets>
    <sheet name="back of envelop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<sst xmlns="http://schemas.openxmlformats.org/spreadsheetml/2006/main" count="94" uniqueCount="90">
  <si>
    <t>Architect/Engineering</t>
  </si>
  <si>
    <t>Insurance</t>
  </si>
  <si>
    <t>Landscape/Irrigation</t>
  </si>
  <si>
    <t>Testing/Inspection/Permits</t>
  </si>
  <si>
    <t>Signage/Monumentation</t>
  </si>
  <si>
    <t>Tenant Improvements</t>
  </si>
  <si>
    <t>Leasing Commissions</t>
  </si>
  <si>
    <t>Closing/Title Fees</t>
  </si>
  <si>
    <t>Legal</t>
  </si>
  <si>
    <t>Financing</t>
  </si>
  <si>
    <t>Interim interest</t>
  </si>
  <si>
    <t>Advertising/Promotion</t>
  </si>
  <si>
    <t>Leasing/Salary Expenses</t>
  </si>
  <si>
    <t>Contingency - Soft</t>
  </si>
  <si>
    <t>Phipps Plaza</t>
  </si>
  <si>
    <t>Corporate Overhead @</t>
  </si>
  <si>
    <t>Total Land Cost</t>
  </si>
  <si>
    <t xml:space="preserve">             Back of the Envelope Analysis</t>
  </si>
  <si>
    <t>Gross Building Area</t>
  </si>
  <si>
    <t xml:space="preserve">Rentable Area </t>
  </si>
  <si>
    <t>Annual</t>
  </si>
  <si>
    <t>per RSF</t>
  </si>
  <si>
    <t>Total</t>
  </si>
  <si>
    <t>Time:</t>
  </si>
  <si>
    <t>comments</t>
  </si>
  <si>
    <t>Excludes land cost</t>
  </si>
  <si>
    <t>At Market</t>
  </si>
  <si>
    <t>Date:</t>
  </si>
  <si>
    <t xml:space="preserve">             Project Name:</t>
  </si>
  <si>
    <t>site work</t>
  </si>
  <si>
    <t>General Conditions</t>
  </si>
  <si>
    <t>Tenant Inducements (Restaurant TI)</t>
  </si>
  <si>
    <t>Building Lighting</t>
  </si>
  <si>
    <t>Spire</t>
  </si>
  <si>
    <t>Parking deck screening</t>
  </si>
  <si>
    <t>Elevators 7'to 8'</t>
  </si>
  <si>
    <t>16 Elevator Lobby's</t>
  </si>
  <si>
    <t>Parking Deck Security</t>
  </si>
  <si>
    <t>Parking Deck Equipment</t>
  </si>
  <si>
    <t>8 z-corridors</t>
  </si>
  <si>
    <t>Parking Income (non-reserved)</t>
  </si>
  <si>
    <t>Reserved Parking</t>
  </si>
  <si>
    <t>reduced parking by 119</t>
  </si>
  <si>
    <t>reduce curtain (fins,crash bars)</t>
  </si>
  <si>
    <t>times:  Occupancy Rate</t>
  </si>
  <si>
    <t>less:  Operating Expenses</t>
  </si>
  <si>
    <t>Net Operating Income</t>
  </si>
  <si>
    <t>Expected Land Cost</t>
  </si>
  <si>
    <t>Total ODC</t>
  </si>
  <si>
    <t>Other Development Costs (ODC)</t>
  </si>
  <si>
    <t>Total Development Costs</t>
  </si>
  <si>
    <t>divided by:  Total Development Costs</t>
  </si>
  <si>
    <t>Return On Total Costs</t>
  </si>
  <si>
    <t>less:  Required Spread</t>
  </si>
  <si>
    <t>Required Disposition Cap Rate</t>
  </si>
  <si>
    <t>less: Market Cap Rate</t>
  </si>
  <si>
    <t>Net Cap Rate</t>
  </si>
  <si>
    <t>Indicated Decision</t>
  </si>
  <si>
    <t>Market Cap Rate</t>
  </si>
  <si>
    <t>plus:  Required Spread</t>
  </si>
  <si>
    <t>Required Return on Costs</t>
  </si>
  <si>
    <t>Income To ODC</t>
  </si>
  <si>
    <t>times:  ODC</t>
  </si>
  <si>
    <t>less:  Income to ODC</t>
  </si>
  <si>
    <t>Income To Land</t>
  </si>
  <si>
    <t xml:space="preserve">divided by:  Required Return on Costs  </t>
  </si>
  <si>
    <t>Justified Land Price</t>
  </si>
  <si>
    <t>times: Required Return on Costs</t>
  </si>
  <si>
    <t>Required NOI</t>
  </si>
  <si>
    <t>plus: Operating Expenses</t>
  </si>
  <si>
    <t>Required Effective Gross</t>
  </si>
  <si>
    <t>Break-Even Gross Rent</t>
  </si>
  <si>
    <t>divided by:Pro Forma Occupancy Rate</t>
  </si>
  <si>
    <t>INCOME CALCULATIONS</t>
  </si>
  <si>
    <t>DEVELOPMENT COST CALCULATIONS</t>
  </si>
  <si>
    <t>NET CAP RATE CALCULATIONS</t>
  </si>
  <si>
    <t>JUSTIFIED LAND PRICE CALCULATIONS</t>
  </si>
  <si>
    <t>BREAK-EVEN GROSS RENT CALCULATIONS</t>
  </si>
  <si>
    <t>Rentable Area Ratio per FAR</t>
  </si>
  <si>
    <t>Rental Income per Rentable Square Foot</t>
  </si>
  <si>
    <t>Gross Income</t>
  </si>
  <si>
    <t>Effective Gross Income</t>
  </si>
  <si>
    <t>Infrastructure</t>
  </si>
  <si>
    <t>Storm Sewer</t>
  </si>
  <si>
    <t>special Fees</t>
  </si>
  <si>
    <t>Real Esate Taxes</t>
  </si>
  <si>
    <t>Building Construction</t>
  </si>
  <si>
    <t>Parking Deck</t>
  </si>
  <si>
    <t>Contingency  - Hard</t>
  </si>
  <si>
    <t>Project Administration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</si>
</sst>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8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0" fontId="0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6"/>
  <sheetViews>
    <sheetView tabSelected="1" workbookViewId="0" topLeftCell="A1">
      <selection activeCell="E2" sqref="E2"/>
    </sheetView>
  </sheetViews>
  <sheetFormatPr defaultColWidth="8.8515625" defaultRowHeight="12.75"/>
  <cols>
    <col min="1" max="4" width="8.8515625" style="0" customWidth="1"/>
    <col min="5" max="5" width="11.140625" style="0" bestFit="1" customWidth="1"/>
    <col min="6" max="6" width="13.8515625" style="0" bestFit="1" customWidth="1"/>
    <col min="7" max="7" width="9.28125" style="0" customWidth="1"/>
  </cols>
  <sheetData>
    <row r="1" ht="22.5">
      <c r="A1" s="6" t="s">
        <v>17</v>
      </c>
    </row>
    <row r="2" spans="1:13" ht="22.5">
      <c r="A2" s="22" t="s">
        <v>28</v>
      </c>
      <c r="E2" s="28" t="s">
        <v>14</v>
      </c>
      <c r="I2" t="s">
        <v>27</v>
      </c>
      <c r="J2" s="23"/>
      <c r="L2" t="s">
        <v>23</v>
      </c>
      <c r="M2" s="24"/>
    </row>
    <row r="3" spans="1:7" ht="12">
      <c r="A3" s="3" t="s">
        <v>73</v>
      </c>
      <c r="E3" s="9" t="s">
        <v>21</v>
      </c>
      <c r="F3" s="9" t="s">
        <v>20</v>
      </c>
      <c r="G3" s="14" t="s">
        <v>24</v>
      </c>
    </row>
    <row r="4" spans="1:7" ht="12">
      <c r="A4" t="s">
        <v>18</v>
      </c>
      <c r="F4" s="20">
        <v>500000</v>
      </c>
      <c r="G4" s="14"/>
    </row>
    <row r="5" spans="1:9" ht="12">
      <c r="A5" t="s">
        <v>78</v>
      </c>
      <c r="F5" s="2">
        <v>0.9533</v>
      </c>
      <c r="G5" s="16"/>
      <c r="I5" s="3" t="s">
        <v>75</v>
      </c>
    </row>
    <row r="6" spans="1:14" ht="12">
      <c r="A6" t="s">
        <v>19</v>
      </c>
      <c r="F6" s="19">
        <f>F4*F5</f>
        <v>476650</v>
      </c>
      <c r="G6" s="17"/>
      <c r="I6" t="s">
        <v>46</v>
      </c>
      <c r="N6" s="1">
        <f>E14</f>
        <v>21.616268226161754</v>
      </c>
    </row>
    <row r="7" spans="1:14" ht="12">
      <c r="A7" t="s">
        <v>79</v>
      </c>
      <c r="E7" s="21">
        <v>31.5</v>
      </c>
      <c r="F7" s="19">
        <f>E7*F6</f>
        <v>15014475</v>
      </c>
      <c r="G7" s="16"/>
      <c r="I7" t="s">
        <v>51</v>
      </c>
      <c r="N7" s="1">
        <f>E56</f>
        <v>276.8376</v>
      </c>
    </row>
    <row r="8" spans="1:14" ht="12">
      <c r="A8" t="s">
        <v>40</v>
      </c>
      <c r="C8">
        <v>1018</v>
      </c>
      <c r="D8">
        <v>90</v>
      </c>
      <c r="E8" s="1">
        <f>F8/F6</f>
        <v>2.306598132801846</v>
      </c>
      <c r="F8" s="19">
        <f>C8*D8*12</f>
        <v>1099440</v>
      </c>
      <c r="G8" s="16"/>
      <c r="I8" t="s">
        <v>52</v>
      </c>
      <c r="N8" s="2">
        <f>N6/N7</f>
        <v>0.07808284794464969</v>
      </c>
    </row>
    <row r="9" spans="1:14" ht="12">
      <c r="A9" t="s">
        <v>41</v>
      </c>
      <c r="C9">
        <v>113</v>
      </c>
      <c r="D9">
        <v>125</v>
      </c>
      <c r="E9" s="1">
        <f>F9/F6</f>
        <v>0.355606839399979</v>
      </c>
      <c r="F9" s="19">
        <f>C9*D9*12</f>
        <v>169500</v>
      </c>
      <c r="G9" s="16"/>
      <c r="N9" s="2"/>
    </row>
    <row r="10" spans="1:14" ht="12">
      <c r="A10" t="s">
        <v>80</v>
      </c>
      <c r="E10" s="1">
        <f>F10/F6</f>
        <v>33.806598132801845</v>
      </c>
      <c r="F10" s="19">
        <f>F7+F8</f>
        <v>16113915</v>
      </c>
      <c r="G10" s="16"/>
      <c r="I10" t="s">
        <v>53</v>
      </c>
      <c r="N10" s="25">
        <v>0.015</v>
      </c>
    </row>
    <row r="11" spans="1:14" ht="12">
      <c r="A11" t="s">
        <v>44</v>
      </c>
      <c r="E11" s="25">
        <v>0.95</v>
      </c>
      <c r="F11" s="19"/>
      <c r="G11" s="17"/>
      <c r="I11" t="s">
        <v>54</v>
      </c>
      <c r="N11" s="2">
        <f>N8-N10</f>
        <v>0.06308284794464969</v>
      </c>
    </row>
    <row r="12" spans="1:14" ht="12">
      <c r="A12" t="s">
        <v>81</v>
      </c>
      <c r="D12" s="1"/>
      <c r="E12" s="1"/>
      <c r="F12" s="19">
        <f>F10*E11</f>
        <v>15308219.25</v>
      </c>
      <c r="G12" s="16"/>
      <c r="I12" t="s">
        <v>55</v>
      </c>
      <c r="N12" s="25">
        <v>0.065</v>
      </c>
    </row>
    <row r="13" spans="1:14" ht="12">
      <c r="A13" t="s">
        <v>45</v>
      </c>
      <c r="D13" s="1"/>
      <c r="E13" s="21">
        <v>10.5</v>
      </c>
      <c r="F13" s="19">
        <f>E13*F6</f>
        <v>5004825</v>
      </c>
      <c r="G13" s="16"/>
      <c r="I13" t="s">
        <v>56</v>
      </c>
      <c r="N13" s="5">
        <f>N11-N12</f>
        <v>-0.001917152055350313</v>
      </c>
    </row>
    <row r="14" spans="1:14" ht="12">
      <c r="A14" t="s">
        <v>46</v>
      </c>
      <c r="D14" s="1"/>
      <c r="E14" s="4">
        <f>F14/F6</f>
        <v>21.616268226161754</v>
      </c>
      <c r="F14" s="19">
        <f>F12-F13</f>
        <v>10303394.25</v>
      </c>
      <c r="G14" s="18"/>
      <c r="I14" t="s">
        <v>57</v>
      </c>
      <c r="N14" s="9" t="str">
        <f>IF(N13&gt;0,"yes","no")</f>
        <v>no</v>
      </c>
    </row>
    <row r="15" spans="4:9" ht="12">
      <c r="D15" s="1"/>
      <c r="E15" s="1"/>
      <c r="F15" s="10"/>
      <c r="G15" s="12"/>
      <c r="I15" s="3"/>
    </row>
    <row r="16" spans="1:9" ht="12">
      <c r="A16" s="3" t="s">
        <v>74</v>
      </c>
      <c r="D16" s="1"/>
      <c r="E16" s="12" t="s">
        <v>21</v>
      </c>
      <c r="F16" s="13" t="s">
        <v>22</v>
      </c>
      <c r="G16" s="12"/>
      <c r="I16" s="3" t="s">
        <v>76</v>
      </c>
    </row>
    <row r="17" spans="1:14" ht="12">
      <c r="A17" t="s">
        <v>47</v>
      </c>
      <c r="D17" s="21">
        <v>24</v>
      </c>
      <c r="F17" s="11" t="s">
        <v>26</v>
      </c>
      <c r="G17" s="9"/>
      <c r="I17" t="s">
        <v>58</v>
      </c>
      <c r="N17" s="2">
        <f>N12</f>
        <v>0.065</v>
      </c>
    </row>
    <row r="18" spans="1:14" ht="12">
      <c r="A18" t="s">
        <v>82</v>
      </c>
      <c r="D18" s="21">
        <v>0</v>
      </c>
      <c r="F18" s="10"/>
      <c r="G18" s="9"/>
      <c r="I18" t="s">
        <v>59</v>
      </c>
      <c r="N18" s="2">
        <f>N10</f>
        <v>0.015</v>
      </c>
    </row>
    <row r="19" spans="2:14" ht="12">
      <c r="B19" t="s">
        <v>16</v>
      </c>
      <c r="D19" s="1"/>
      <c r="E19" s="1">
        <f>D17+D18</f>
        <v>24</v>
      </c>
      <c r="F19" s="10">
        <f>F6*E19</f>
        <v>11439600</v>
      </c>
      <c r="G19" s="12"/>
      <c r="I19" t="s">
        <v>60</v>
      </c>
      <c r="N19" s="2">
        <f>N17+N18</f>
        <v>0.08</v>
      </c>
    </row>
    <row r="20" spans="1:14" ht="12">
      <c r="A20" t="s">
        <v>49</v>
      </c>
      <c r="D20" s="1"/>
      <c r="F20" s="10"/>
      <c r="G20" s="12"/>
      <c r="I20" t="s">
        <v>62</v>
      </c>
      <c r="N20" s="1">
        <f>E55</f>
        <v>252.8376</v>
      </c>
    </row>
    <row r="21" spans="1:14" ht="12">
      <c r="A21" s="7" t="s">
        <v>29</v>
      </c>
      <c r="B21" s="7"/>
      <c r="C21" s="7"/>
      <c r="D21" s="27">
        <v>9.24</v>
      </c>
      <c r="F21" s="11"/>
      <c r="G21" s="16"/>
      <c r="I21" t="s">
        <v>61</v>
      </c>
      <c r="N21" s="1">
        <f>N19*N20</f>
        <v>20.227008</v>
      </c>
    </row>
    <row r="22" spans="1:7" ht="12">
      <c r="A22" s="7" t="s">
        <v>83</v>
      </c>
      <c r="B22" s="7"/>
      <c r="C22" s="7"/>
      <c r="D22" s="27"/>
      <c r="F22" s="11"/>
      <c r="G22" s="16"/>
    </row>
    <row r="23" spans="1:14" ht="12">
      <c r="A23" s="7" t="s">
        <v>84</v>
      </c>
      <c r="B23" s="7"/>
      <c r="C23" s="7"/>
      <c r="D23" s="27">
        <v>1</v>
      </c>
      <c r="F23" s="11"/>
      <c r="G23" s="16"/>
      <c r="I23" t="s">
        <v>46</v>
      </c>
      <c r="N23" s="1">
        <f>N6</f>
        <v>21.616268226161754</v>
      </c>
    </row>
    <row r="24" spans="1:14" ht="12">
      <c r="A24" s="7" t="s">
        <v>85</v>
      </c>
      <c r="B24" s="7"/>
      <c r="C24" s="7"/>
      <c r="D24" s="27">
        <v>1.5</v>
      </c>
      <c r="F24" s="11"/>
      <c r="G24" s="16"/>
      <c r="I24" t="s">
        <v>63</v>
      </c>
      <c r="N24" s="1">
        <f>N21</f>
        <v>20.227008</v>
      </c>
    </row>
    <row r="25" spans="1:14" ht="12">
      <c r="A25" s="7" t="s">
        <v>86</v>
      </c>
      <c r="B25" s="7"/>
      <c r="C25" s="7"/>
      <c r="D25" s="27">
        <v>110.85</v>
      </c>
      <c r="F25" s="11" t="s">
        <v>43</v>
      </c>
      <c r="G25" s="16"/>
      <c r="I25" t="s">
        <v>64</v>
      </c>
      <c r="N25" s="1">
        <f>N23-N24</f>
        <v>1.3892602261617526</v>
      </c>
    </row>
    <row r="26" spans="1:14" ht="12">
      <c r="A26" s="7" t="s">
        <v>32</v>
      </c>
      <c r="B26" s="7"/>
      <c r="C26" s="7"/>
      <c r="D26" s="27">
        <v>1</v>
      </c>
      <c r="F26" s="11"/>
      <c r="G26" s="16"/>
      <c r="N26" s="1"/>
    </row>
    <row r="27" spans="1:14" ht="12">
      <c r="A27" s="7" t="s">
        <v>33</v>
      </c>
      <c r="B27" s="7"/>
      <c r="C27" s="7"/>
      <c r="D27" s="27">
        <v>0</v>
      </c>
      <c r="F27" s="11"/>
      <c r="G27" s="16"/>
      <c r="N27" s="1"/>
    </row>
    <row r="28" spans="1:14" ht="12">
      <c r="A28" s="7" t="s">
        <v>34</v>
      </c>
      <c r="B28" s="7"/>
      <c r="C28" s="7"/>
      <c r="D28" s="27">
        <v>0.45</v>
      </c>
      <c r="F28" s="11"/>
      <c r="G28" s="16"/>
      <c r="N28" s="1"/>
    </row>
    <row r="29" spans="1:14" ht="12">
      <c r="A29" s="7" t="s">
        <v>35</v>
      </c>
      <c r="B29" s="7"/>
      <c r="C29" s="7"/>
      <c r="D29" s="27">
        <v>0.12</v>
      </c>
      <c r="F29" s="11"/>
      <c r="G29" s="16"/>
      <c r="N29" s="1"/>
    </row>
    <row r="30" spans="1:14" ht="12">
      <c r="A30" s="7" t="s">
        <v>36</v>
      </c>
      <c r="B30" s="7"/>
      <c r="C30" s="7"/>
      <c r="D30" s="27">
        <v>0.92</v>
      </c>
      <c r="F30" s="11"/>
      <c r="G30" s="16"/>
      <c r="N30" s="1"/>
    </row>
    <row r="31" spans="1:14" ht="12">
      <c r="A31" s="7" t="s">
        <v>39</v>
      </c>
      <c r="B31" s="7"/>
      <c r="C31" s="7"/>
      <c r="D31" s="27">
        <v>0.5</v>
      </c>
      <c r="F31" s="11"/>
      <c r="G31" s="16"/>
      <c r="N31" s="1"/>
    </row>
    <row r="32" spans="1:14" ht="12">
      <c r="A32" s="7"/>
      <c r="B32" s="7"/>
      <c r="C32" s="7"/>
      <c r="D32" s="27"/>
      <c r="F32" s="11"/>
      <c r="G32" s="16"/>
      <c r="N32" s="1"/>
    </row>
    <row r="33" spans="1:14" ht="12">
      <c r="A33" s="7" t="s">
        <v>87</v>
      </c>
      <c r="B33" s="7"/>
      <c r="C33" s="7"/>
      <c r="D33" s="27">
        <v>39.5</v>
      </c>
      <c r="F33" s="11" t="s">
        <v>42</v>
      </c>
      <c r="G33" s="16"/>
      <c r="I33" t="s">
        <v>65</v>
      </c>
      <c r="N33" s="2">
        <f>N19</f>
        <v>0.08</v>
      </c>
    </row>
    <row r="34" spans="1:14" ht="12">
      <c r="A34" s="7" t="s">
        <v>37</v>
      </c>
      <c r="B34" s="7"/>
      <c r="C34" s="7"/>
      <c r="D34" s="27">
        <v>0.87</v>
      </c>
      <c r="F34" s="11"/>
      <c r="G34" s="16"/>
      <c r="N34" s="2"/>
    </row>
    <row r="35" spans="1:14" ht="12">
      <c r="A35" s="7" t="s">
        <v>38</v>
      </c>
      <c r="B35" s="7"/>
      <c r="C35" s="7"/>
      <c r="D35" s="27">
        <v>0.21</v>
      </c>
      <c r="F35" s="11"/>
      <c r="G35" s="16"/>
      <c r="N35" s="2"/>
    </row>
    <row r="36" spans="1:14" ht="12">
      <c r="A36" s="7" t="s">
        <v>88</v>
      </c>
      <c r="B36" s="7"/>
      <c r="C36" s="7"/>
      <c r="D36" s="27">
        <v>3.2</v>
      </c>
      <c r="F36" s="11"/>
      <c r="G36" s="16"/>
      <c r="I36" t="s">
        <v>66</v>
      </c>
      <c r="N36" s="4">
        <f>N25/N33</f>
        <v>17.365752827021907</v>
      </c>
    </row>
    <row r="37" spans="1:7" ht="12">
      <c r="A37" s="7" t="s">
        <v>89</v>
      </c>
      <c r="B37" s="7"/>
      <c r="C37" s="7"/>
      <c r="D37" s="27">
        <v>0.3</v>
      </c>
      <c r="F37" s="11"/>
      <c r="G37" s="16"/>
    </row>
    <row r="38" spans="1:9" ht="12">
      <c r="A38" s="7" t="s">
        <v>0</v>
      </c>
      <c r="B38" s="7"/>
      <c r="C38" s="7"/>
      <c r="D38" s="27">
        <v>7.1</v>
      </c>
      <c r="F38" s="11"/>
      <c r="G38" s="16"/>
      <c r="I38" s="3" t="s">
        <v>77</v>
      </c>
    </row>
    <row r="39" spans="1:14" ht="12">
      <c r="A39" s="7" t="s">
        <v>1</v>
      </c>
      <c r="B39" s="7"/>
      <c r="C39" s="7"/>
      <c r="D39" s="27">
        <v>0.1</v>
      </c>
      <c r="F39" s="11"/>
      <c r="G39" s="16"/>
      <c r="I39" t="s">
        <v>50</v>
      </c>
      <c r="N39" s="1">
        <f>E56</f>
        <v>276.8376</v>
      </c>
    </row>
    <row r="40" spans="1:14" ht="12">
      <c r="A40" s="7" t="s">
        <v>3</v>
      </c>
      <c r="B40" s="7"/>
      <c r="C40" s="7"/>
      <c r="D40" s="27">
        <v>0.35</v>
      </c>
      <c r="F40" s="11"/>
      <c r="G40" s="16"/>
      <c r="I40" t="s">
        <v>67</v>
      </c>
      <c r="N40" s="2">
        <f>N33</f>
        <v>0.08</v>
      </c>
    </row>
    <row r="41" spans="1:14" ht="12">
      <c r="A41" s="7" t="s">
        <v>2</v>
      </c>
      <c r="B41" s="7"/>
      <c r="C41" s="7"/>
      <c r="D41" s="27">
        <v>0</v>
      </c>
      <c r="F41" s="11"/>
      <c r="G41" s="16"/>
      <c r="I41" t="s">
        <v>68</v>
      </c>
      <c r="N41" s="1">
        <f>N39*N40</f>
        <v>22.147008</v>
      </c>
    </row>
    <row r="42" spans="1:14" ht="12">
      <c r="A42" s="7" t="s">
        <v>4</v>
      </c>
      <c r="B42" s="7"/>
      <c r="C42" s="7"/>
      <c r="D42" s="27">
        <v>0.5</v>
      </c>
      <c r="F42" s="11"/>
      <c r="G42" s="16"/>
      <c r="I42" t="s">
        <v>69</v>
      </c>
      <c r="N42" s="1">
        <f>E13</f>
        <v>10.5</v>
      </c>
    </row>
    <row r="43" spans="1:14" ht="12">
      <c r="A43" s="7" t="s">
        <v>30</v>
      </c>
      <c r="B43" s="7"/>
      <c r="C43" s="7"/>
      <c r="D43" s="27">
        <v>0</v>
      </c>
      <c r="F43" s="11"/>
      <c r="G43" s="16"/>
      <c r="I43" t="s">
        <v>70</v>
      </c>
      <c r="N43" s="1">
        <f>N41+N42</f>
        <v>32.647008</v>
      </c>
    </row>
    <row r="44" spans="1:14" ht="12">
      <c r="A44" s="7" t="s">
        <v>5</v>
      </c>
      <c r="B44" s="7"/>
      <c r="C44" s="7"/>
      <c r="D44" s="27">
        <v>35</v>
      </c>
      <c r="F44" s="11"/>
      <c r="G44" s="16"/>
      <c r="I44" t="s">
        <v>72</v>
      </c>
      <c r="N44" s="2">
        <f>E11</f>
        <v>0.95</v>
      </c>
    </row>
    <row r="45" spans="1:14" ht="12">
      <c r="A45" s="7" t="s">
        <v>6</v>
      </c>
      <c r="B45" s="7"/>
      <c r="C45" s="7"/>
      <c r="D45" s="27">
        <v>15</v>
      </c>
      <c r="F45" s="11"/>
      <c r="G45" s="16"/>
      <c r="I45" t="s">
        <v>71</v>
      </c>
      <c r="N45" s="4">
        <f>N43/N44</f>
        <v>34.36527157894737</v>
      </c>
    </row>
    <row r="46" spans="1:7" ht="12">
      <c r="A46" s="7" t="s">
        <v>7</v>
      </c>
      <c r="B46" s="7"/>
      <c r="C46" s="7"/>
      <c r="D46" s="27">
        <v>0.19</v>
      </c>
      <c r="F46" s="11"/>
      <c r="G46" s="16"/>
    </row>
    <row r="47" spans="1:7" ht="12">
      <c r="A47" s="7" t="s">
        <v>8</v>
      </c>
      <c r="B47" s="7"/>
      <c r="C47" s="7"/>
      <c r="D47" s="27">
        <v>0.5</v>
      </c>
      <c r="F47" s="11"/>
      <c r="G47" s="16"/>
    </row>
    <row r="48" spans="1:7" ht="12">
      <c r="A48" s="7" t="s">
        <v>9</v>
      </c>
      <c r="B48" s="7"/>
      <c r="C48" s="7"/>
      <c r="D48" s="27">
        <v>0.88</v>
      </c>
      <c r="F48" s="11"/>
      <c r="G48" s="16"/>
    </row>
    <row r="49" spans="1:7" ht="12">
      <c r="A49" s="7" t="s">
        <v>10</v>
      </c>
      <c r="B49" s="7"/>
      <c r="C49" s="7"/>
      <c r="D49" s="27">
        <v>16</v>
      </c>
      <c r="F49" s="11"/>
      <c r="G49" s="16"/>
    </row>
    <row r="50" spans="1:7" ht="12">
      <c r="A50" s="7" t="s">
        <v>11</v>
      </c>
      <c r="B50" s="7"/>
      <c r="C50" s="7"/>
      <c r="D50" s="27">
        <v>1</v>
      </c>
      <c r="F50" s="11"/>
      <c r="G50" s="16"/>
    </row>
    <row r="51" spans="1:7" ht="12">
      <c r="A51" s="7" t="s">
        <v>12</v>
      </c>
      <c r="B51" s="7"/>
      <c r="C51" s="7"/>
      <c r="D51" s="27">
        <v>0.3</v>
      </c>
      <c r="F51" s="11"/>
      <c r="G51" s="16"/>
    </row>
    <row r="52" spans="1:7" ht="12">
      <c r="A52" s="7" t="s">
        <v>31</v>
      </c>
      <c r="B52" s="7"/>
      <c r="C52" s="7"/>
      <c r="D52" s="27">
        <v>1</v>
      </c>
      <c r="F52" s="11"/>
      <c r="G52" s="16"/>
    </row>
    <row r="53" spans="1:7" ht="12">
      <c r="A53" s="7" t="s">
        <v>13</v>
      </c>
      <c r="B53" s="7"/>
      <c r="C53" s="7"/>
      <c r="D53" s="27">
        <v>0.3</v>
      </c>
      <c r="F53" s="11"/>
      <c r="G53" s="16"/>
    </row>
    <row r="54" spans="1:7" ht="12">
      <c r="A54" s="7" t="s">
        <v>15</v>
      </c>
      <c r="B54" s="7"/>
      <c r="C54" s="26">
        <v>0.02</v>
      </c>
      <c r="D54" s="8">
        <f>(SUM(D21:D53)+F40)*C54</f>
        <v>4.9576</v>
      </c>
      <c r="F54" s="11" t="s">
        <v>25</v>
      </c>
      <c r="G54" s="16"/>
    </row>
    <row r="55" spans="2:7" ht="12">
      <c r="B55" t="s">
        <v>48</v>
      </c>
      <c r="E55" s="1">
        <f>SUM(D21:D54)</f>
        <v>252.8376</v>
      </c>
      <c r="F55" s="19">
        <f>E55*F6</f>
        <v>120515042.04</v>
      </c>
      <c r="G55" s="12"/>
    </row>
    <row r="56" spans="1:7" ht="12">
      <c r="A56" t="s">
        <v>50</v>
      </c>
      <c r="D56" s="1"/>
      <c r="E56" s="4">
        <f>SUM(D17:D54)</f>
        <v>276.8376</v>
      </c>
      <c r="F56" s="19">
        <f>+F19+F55</f>
        <v>131954642.04</v>
      </c>
      <c r="G56" s="15"/>
    </row>
    <row r="57" spans="5:7" ht="12">
      <c r="E57" s="1"/>
      <c r="F57" s="10"/>
      <c r="G57" s="12"/>
    </row>
    <row r="58" spans="6:7" ht="12">
      <c r="F58" s="10"/>
      <c r="G58" s="9"/>
    </row>
    <row r="59" spans="6:7" ht="12">
      <c r="F59" s="10"/>
      <c r="G59" s="9"/>
    </row>
    <row r="60" spans="6:7" ht="12">
      <c r="F60" s="10"/>
      <c r="G60" s="9"/>
    </row>
    <row r="61" spans="6:7" ht="12">
      <c r="F61" s="10"/>
      <c r="G61" s="9"/>
    </row>
    <row r="62" spans="6:7" ht="12">
      <c r="F62" s="10"/>
      <c r="G62" s="9"/>
    </row>
    <row r="63" spans="6:7" ht="12">
      <c r="F63" s="10"/>
      <c r="G63" s="9"/>
    </row>
    <row r="64" spans="6:7" ht="12">
      <c r="F64" s="10"/>
      <c r="G64" s="9"/>
    </row>
    <row r="65" spans="6:7" ht="12">
      <c r="F65" s="10"/>
      <c r="G65" s="9"/>
    </row>
    <row r="66" spans="6:7" ht="12">
      <c r="F66" s="10"/>
      <c r="G66" s="9"/>
    </row>
    <row r="67" spans="6:7" ht="12">
      <c r="F67" s="10"/>
      <c r="G67" s="9"/>
    </row>
    <row r="68" spans="6:7" ht="12">
      <c r="F68" s="10"/>
      <c r="G68" s="9"/>
    </row>
    <row r="69" spans="6:7" ht="12">
      <c r="F69" s="10"/>
      <c r="G69" s="9"/>
    </row>
    <row r="70" spans="6:7" ht="12">
      <c r="F70" s="10"/>
      <c r="G70" s="9"/>
    </row>
    <row r="71" spans="6:7" ht="12">
      <c r="F71" s="10"/>
      <c r="G71" s="9"/>
    </row>
    <row r="72" spans="6:7" ht="12">
      <c r="F72" s="10"/>
      <c r="G72" s="9"/>
    </row>
    <row r="73" spans="6:7" ht="12">
      <c r="F73" s="10"/>
      <c r="G73" s="9"/>
    </row>
    <row r="74" spans="6:7" ht="12">
      <c r="F74" s="10"/>
      <c r="G74" s="9"/>
    </row>
    <row r="75" spans="6:7" ht="12">
      <c r="F75" s="10"/>
      <c r="G75" s="9"/>
    </row>
    <row r="76" spans="6:7" ht="12">
      <c r="F76" s="10"/>
      <c r="G76" s="9"/>
    </row>
    <row r="77" spans="6:7" ht="12">
      <c r="F77" s="10"/>
      <c r="G77" s="9"/>
    </row>
    <row r="78" spans="6:7" ht="12">
      <c r="F78" s="10"/>
      <c r="G78" s="9"/>
    </row>
    <row r="79" spans="6:7" ht="12">
      <c r="F79" s="10"/>
      <c r="G79" s="9"/>
    </row>
    <row r="80" spans="6:7" ht="12">
      <c r="F80" s="10"/>
      <c r="G80" s="9"/>
    </row>
    <row r="81" spans="6:7" ht="12">
      <c r="F81" s="10"/>
      <c r="G81" s="9"/>
    </row>
    <row r="82" spans="6:7" ht="12">
      <c r="F82" s="10"/>
      <c r="G82" s="9"/>
    </row>
    <row r="83" spans="6:7" ht="12">
      <c r="F83" s="10"/>
      <c r="G83" s="9"/>
    </row>
    <row r="84" spans="6:7" ht="12">
      <c r="F84" s="10"/>
      <c r="G84" s="9"/>
    </row>
    <row r="85" spans="6:7" ht="12">
      <c r="F85" s="10"/>
      <c r="G85" s="9"/>
    </row>
    <row r="86" spans="6:7" ht="12">
      <c r="F86" s="10"/>
      <c r="G86" s="9"/>
    </row>
    <row r="87" spans="6:7" ht="12">
      <c r="F87" s="10"/>
      <c r="G87" s="9"/>
    </row>
    <row r="88" spans="6:7" ht="12">
      <c r="F88" s="10"/>
      <c r="G88" s="9"/>
    </row>
    <row r="89" spans="6:7" ht="12">
      <c r="F89" s="10"/>
      <c r="G89" s="9"/>
    </row>
    <row r="90" spans="6:7" ht="12">
      <c r="F90" s="10"/>
      <c r="G90" s="9"/>
    </row>
    <row r="91" spans="6:7" ht="12">
      <c r="F91" s="10"/>
      <c r="G91" s="9"/>
    </row>
    <row r="92" spans="6:7" ht="12">
      <c r="F92" s="10"/>
      <c r="G92" s="9"/>
    </row>
    <row r="93" spans="6:7" ht="12">
      <c r="F93" s="10"/>
      <c r="G93" s="9"/>
    </row>
    <row r="94" spans="6:7" ht="12">
      <c r="F94" s="10"/>
      <c r="G94" s="9"/>
    </row>
    <row r="95" spans="6:7" ht="12">
      <c r="F95" s="10"/>
      <c r="G95" s="9"/>
    </row>
    <row r="96" spans="6:7" ht="12">
      <c r="F96" s="10"/>
      <c r="G96" s="9"/>
    </row>
    <row r="97" spans="6:7" ht="12">
      <c r="F97" s="10"/>
      <c r="G97" s="9"/>
    </row>
    <row r="98" spans="6:7" ht="12">
      <c r="F98" s="10"/>
      <c r="G98" s="9"/>
    </row>
    <row r="99" spans="6:7" ht="12">
      <c r="F99" s="10"/>
      <c r="G99" s="9"/>
    </row>
    <row r="100" spans="6:7" ht="12">
      <c r="F100" s="10"/>
      <c r="G100" s="9"/>
    </row>
    <row r="101" spans="6:7" ht="12">
      <c r="F101" s="10"/>
      <c r="G101" s="9"/>
    </row>
    <row r="102" spans="6:7" ht="12">
      <c r="F102" s="10"/>
      <c r="G102" s="9"/>
    </row>
    <row r="103" spans="6:7" ht="12">
      <c r="F103" s="10"/>
      <c r="G103" s="9"/>
    </row>
    <row r="104" spans="6:7" ht="12">
      <c r="F104" s="10"/>
      <c r="G104" s="9"/>
    </row>
    <row r="105" spans="6:7" ht="12">
      <c r="F105" s="10"/>
      <c r="G105" s="9"/>
    </row>
    <row r="106" spans="6:7" ht="12">
      <c r="F106" s="10"/>
      <c r="G106" s="9"/>
    </row>
    <row r="107" spans="6:7" ht="12">
      <c r="F107" s="10"/>
      <c r="G107" s="9"/>
    </row>
    <row r="108" spans="6:7" ht="12">
      <c r="F108" s="10"/>
      <c r="G108" s="9"/>
    </row>
    <row r="109" spans="6:7" ht="12">
      <c r="F109" s="10"/>
      <c r="G109" s="9"/>
    </row>
    <row r="110" spans="6:7" ht="12">
      <c r="F110" s="10"/>
      <c r="G110" s="9"/>
    </row>
    <row r="111" spans="6:7" ht="12">
      <c r="F111" s="10"/>
      <c r="G111" s="9"/>
    </row>
    <row r="112" spans="6:7" ht="12">
      <c r="F112" s="10"/>
      <c r="G112" s="9"/>
    </row>
    <row r="113" spans="6:7" ht="12">
      <c r="F113" s="10"/>
      <c r="G113" s="9"/>
    </row>
    <row r="114" spans="6:7" ht="12">
      <c r="F114" s="10"/>
      <c r="G114" s="9"/>
    </row>
    <row r="115" spans="6:7" ht="12">
      <c r="F115" s="10"/>
      <c r="G115" s="9"/>
    </row>
    <row r="116" spans="6:7" ht="12">
      <c r="F116" s="10"/>
      <c r="G116" s="9"/>
    </row>
    <row r="117" ht="12">
      <c r="F117" s="10"/>
    </row>
    <row r="118" ht="12">
      <c r="F118" s="10"/>
    </row>
    <row r="119" ht="12">
      <c r="F119" s="10"/>
    </row>
    <row r="120" ht="12">
      <c r="F120" s="10"/>
    </row>
    <row r="121" ht="12">
      <c r="F121" s="10"/>
    </row>
    <row r="122" ht="12">
      <c r="F122" s="10"/>
    </row>
    <row r="123" ht="12">
      <c r="F123" s="10"/>
    </row>
    <row r="124" ht="12">
      <c r="F124" s="10"/>
    </row>
    <row r="125" ht="12">
      <c r="F125" s="10"/>
    </row>
    <row r="126" ht="12">
      <c r="F126" s="10"/>
    </row>
    <row r="127" ht="12">
      <c r="F127" s="10"/>
    </row>
    <row r="128" ht="12">
      <c r="F128" s="10"/>
    </row>
    <row r="129" ht="12">
      <c r="F129" s="10"/>
    </row>
    <row r="130" ht="12">
      <c r="F130" s="10"/>
    </row>
    <row r="131" ht="12">
      <c r="F131" s="10"/>
    </row>
    <row r="132" ht="12">
      <c r="F132" s="10"/>
    </row>
    <row r="133" ht="12">
      <c r="F133" s="10"/>
    </row>
    <row r="134" ht="12">
      <c r="F134" s="10"/>
    </row>
    <row r="135" ht="12">
      <c r="F135" s="10"/>
    </row>
    <row r="136" ht="12">
      <c r="F136" s="10"/>
    </row>
    <row r="137" ht="12">
      <c r="F137" s="10"/>
    </row>
    <row r="138" ht="12">
      <c r="F138" s="10"/>
    </row>
    <row r="139" ht="12">
      <c r="F139" s="10"/>
    </row>
    <row r="140" ht="12">
      <c r="F140" s="10"/>
    </row>
    <row r="141" ht="12">
      <c r="F141" s="10"/>
    </row>
    <row r="142" ht="12">
      <c r="F142" s="10"/>
    </row>
    <row r="143" ht="12">
      <c r="F143" s="10"/>
    </row>
    <row r="144" ht="12">
      <c r="F144" s="10"/>
    </row>
    <row r="145" ht="12">
      <c r="F145" s="10"/>
    </row>
    <row r="146" ht="12">
      <c r="F146" s="10"/>
    </row>
    <row r="147" ht="12">
      <c r="F147" s="10"/>
    </row>
    <row r="148" ht="12">
      <c r="F148" s="10"/>
    </row>
    <row r="149" ht="12">
      <c r="F149" s="10"/>
    </row>
    <row r="150" ht="12">
      <c r="F150" s="10"/>
    </row>
    <row r="151" ht="12">
      <c r="F151" s="10"/>
    </row>
    <row r="152" ht="12">
      <c r="F152" s="10"/>
    </row>
    <row r="153" ht="12">
      <c r="F153" s="10"/>
    </row>
    <row r="154" ht="12">
      <c r="F154" s="10"/>
    </row>
    <row r="155" ht="12">
      <c r="F155" s="10"/>
    </row>
    <row r="156" ht="12">
      <c r="F156" s="10"/>
    </row>
    <row r="157" ht="12">
      <c r="F157" s="10"/>
    </row>
    <row r="158" ht="12">
      <c r="F158" s="10"/>
    </row>
    <row r="159" ht="12">
      <c r="F159" s="10"/>
    </row>
    <row r="160" ht="12">
      <c r="F160" s="10"/>
    </row>
    <row r="161" ht="12">
      <c r="F161" s="10"/>
    </row>
    <row r="162" ht="12">
      <c r="F162" s="10"/>
    </row>
    <row r="163" ht="12">
      <c r="F163" s="10"/>
    </row>
    <row r="164" ht="12">
      <c r="F164" s="10"/>
    </row>
    <row r="165" ht="12">
      <c r="F165" s="10"/>
    </row>
    <row r="166" ht="12">
      <c r="F166" s="10"/>
    </row>
    <row r="167" ht="12">
      <c r="F167" s="10"/>
    </row>
    <row r="168" ht="12">
      <c r="F168" s="10"/>
    </row>
    <row r="169" ht="12">
      <c r="F169" s="10"/>
    </row>
    <row r="170" ht="12">
      <c r="F170" s="10"/>
    </row>
    <row r="171" ht="12">
      <c r="F171" s="10"/>
    </row>
    <row r="172" ht="12">
      <c r="F172" s="10"/>
    </row>
    <row r="173" ht="12">
      <c r="F173" s="10"/>
    </row>
    <row r="174" ht="12">
      <c r="F174" s="10"/>
    </row>
    <row r="175" ht="12">
      <c r="F175" s="10"/>
    </row>
    <row r="176" ht="12">
      <c r="F176" s="10"/>
    </row>
    <row r="177" ht="12">
      <c r="F177" s="10"/>
    </row>
    <row r="178" ht="12">
      <c r="F178" s="10"/>
    </row>
    <row r="179" ht="12">
      <c r="F179" s="10"/>
    </row>
    <row r="180" ht="12">
      <c r="F180" s="10"/>
    </row>
    <row r="181" ht="12">
      <c r="F181" s="10"/>
    </row>
    <row r="182" ht="12">
      <c r="F182" s="10"/>
    </row>
    <row r="183" ht="12">
      <c r="F183" s="10"/>
    </row>
    <row r="184" ht="12">
      <c r="F184" s="10"/>
    </row>
    <row r="185" ht="12">
      <c r="F185" s="10"/>
    </row>
    <row r="186" ht="12">
      <c r="F186" s="10"/>
    </row>
    <row r="187" ht="12">
      <c r="F187" s="10"/>
    </row>
    <row r="188" ht="12">
      <c r="F188" s="10"/>
    </row>
    <row r="189" ht="12">
      <c r="F189" s="10"/>
    </row>
    <row r="190" ht="12">
      <c r="F190" s="10"/>
    </row>
    <row r="191" ht="12">
      <c r="F191" s="10"/>
    </row>
    <row r="192" ht="12">
      <c r="F192" s="10"/>
    </row>
    <row r="193" ht="12">
      <c r="F193" s="10"/>
    </row>
    <row r="194" ht="12">
      <c r="F194" s="10"/>
    </row>
    <row r="195" ht="12">
      <c r="F195" s="10"/>
    </row>
    <row r="196" ht="12">
      <c r="F196" s="10"/>
    </row>
    <row r="197" ht="12">
      <c r="F197" s="10"/>
    </row>
    <row r="198" ht="12">
      <c r="F198" s="10"/>
    </row>
    <row r="199" ht="12">
      <c r="F199" s="10"/>
    </row>
    <row r="200" ht="12">
      <c r="F200" s="10"/>
    </row>
    <row r="201" ht="12">
      <c r="F201" s="10"/>
    </row>
    <row r="202" ht="12">
      <c r="F202" s="10"/>
    </row>
    <row r="203" ht="12">
      <c r="F203" s="10"/>
    </row>
    <row r="204" ht="12">
      <c r="F204" s="10"/>
    </row>
    <row r="205" ht="12">
      <c r="F205" s="10"/>
    </row>
    <row r="206" ht="12">
      <c r="F206" s="10"/>
    </row>
    <row r="207" ht="12">
      <c r="F207" s="10"/>
    </row>
    <row r="208" ht="12">
      <c r="F208" s="10"/>
    </row>
    <row r="209" ht="12">
      <c r="F209" s="10"/>
    </row>
    <row r="210" ht="12">
      <c r="F210" s="10"/>
    </row>
    <row r="211" ht="12">
      <c r="F211" s="10"/>
    </row>
    <row r="212" ht="12">
      <c r="F212" s="10"/>
    </row>
    <row r="213" ht="12">
      <c r="F213" s="10"/>
    </row>
    <row r="214" ht="12">
      <c r="F214" s="10"/>
    </row>
    <row r="215" ht="12">
      <c r="F215" s="10"/>
    </row>
    <row r="216" ht="12">
      <c r="F216" s="10"/>
    </row>
    <row r="217" ht="12">
      <c r="F217" s="10"/>
    </row>
    <row r="218" ht="12">
      <c r="F218" s="10"/>
    </row>
    <row r="219" ht="12">
      <c r="F219" s="10"/>
    </row>
    <row r="220" ht="12">
      <c r="F220" s="10"/>
    </row>
    <row r="221" ht="12">
      <c r="F221" s="10"/>
    </row>
    <row r="222" ht="12">
      <c r="F222" s="10"/>
    </row>
    <row r="223" ht="12">
      <c r="F223" s="10"/>
    </row>
    <row r="224" ht="12">
      <c r="F224" s="10"/>
    </row>
    <row r="225" ht="12">
      <c r="F225" s="10"/>
    </row>
    <row r="226" ht="12">
      <c r="F226" s="10"/>
    </row>
    <row r="227" ht="12">
      <c r="F227" s="10"/>
    </row>
    <row r="228" ht="12">
      <c r="F228" s="10"/>
    </row>
    <row r="229" ht="12">
      <c r="F229" s="10"/>
    </row>
    <row r="230" ht="12">
      <c r="F230" s="10"/>
    </row>
    <row r="231" ht="12">
      <c r="F231" s="10"/>
    </row>
    <row r="232" ht="12">
      <c r="F232" s="10"/>
    </row>
    <row r="233" ht="12">
      <c r="F233" s="10"/>
    </row>
    <row r="234" ht="12">
      <c r="F234" s="10"/>
    </row>
    <row r="235" ht="12">
      <c r="F235" s="10"/>
    </row>
    <row r="236" ht="12">
      <c r="F236" s="10"/>
    </row>
  </sheetData>
  <printOptions/>
  <pageMargins left="0.75" right="0.75" top="0.5" bottom="0.5" header="0.5" footer="0.5"/>
  <pageSetup fitToHeight="1" fitToWidth="1" horizontalDpi="360" verticalDpi="36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Kohlhepp</dc:creator>
  <cp:keywords/>
  <dc:description/>
  <cp:lastModifiedBy>Daniel Kohlhepp</cp:lastModifiedBy>
  <cp:lastPrinted>2007-04-04T22:13:29Z</cp:lastPrinted>
  <dcterms:created xsi:type="dcterms:W3CDTF">2000-01-21T01:45:53Z</dcterms:created>
  <dcterms:modified xsi:type="dcterms:W3CDTF">2012-04-07T20:44:44Z</dcterms:modified>
  <cp:category/>
  <cp:version/>
  <cp:contentType/>
  <cp:contentStatus/>
</cp:coreProperties>
</file>